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mc:AlternateContent xmlns:mc="http://schemas.openxmlformats.org/markup-compatibility/2006">
    <mc:Choice Requires="x15">
      <x15ac:absPath xmlns:x15ac="http://schemas.microsoft.com/office/spreadsheetml/2010/11/ac" url="C:\Users\smi.01\Documents\STAVBY, AKCE\ZŠ Kladenská - strop\Příloha č. 1\Soupis prací s výkazem výměr\"/>
    </mc:Choice>
  </mc:AlternateContent>
  <xr:revisionPtr revIDLastSave="0" documentId="13_ncr:1_{FBD2D31E-8AC3-43FF-8FEB-1EC6FF0C3539}" xr6:coauthVersionLast="45" xr6:coauthVersionMax="45" xr10:uidLastSave="{00000000-0000-0000-0000-000000000000}"/>
  <bookViews>
    <workbookView xWindow="-120" yWindow="-120" windowWidth="29040" windowHeight="15840" activeTab="3" xr2:uid="{00000000-000D-0000-FFFF-FFFF00000000}"/>
  </bookViews>
  <sheets>
    <sheet name="Rekapitulace stavby" sheetId="1" r:id="rId1"/>
    <sheet name="00 - Vedlejší a ostatní n..." sheetId="2" r:id="rId2"/>
    <sheet name="01 - Náhrada stávající st..." sheetId="3" r:id="rId3"/>
    <sheet name="00 - Vedlejší a ostatní n..._01" sheetId="4" r:id="rId4"/>
  </sheets>
  <definedNames>
    <definedName name="_xlnm._FilterDatabase" localSheetId="1" hidden="1">'00 - Vedlejší a ostatní n...'!$C$124:$K$142</definedName>
    <definedName name="_xlnm._FilterDatabase" localSheetId="3" hidden="1">'00 - Vedlejší a ostatní n..._01'!$C$121:$K$126</definedName>
    <definedName name="_xlnm._FilterDatabase" localSheetId="2" hidden="1">'01 - Náhrada stávající st...'!$C$143:$K$672</definedName>
    <definedName name="_xlnm.Print_Titles" localSheetId="1">'00 - Vedlejší a ostatní n...'!$124:$124</definedName>
    <definedName name="_xlnm.Print_Titles" localSheetId="3">'00 - Vedlejší a ostatní n..._01'!$121:$121</definedName>
    <definedName name="_xlnm.Print_Titles" localSheetId="2">'01 - Náhrada stávající st...'!$143:$143</definedName>
    <definedName name="_xlnm.Print_Titles" localSheetId="0">'Rekapitulace stavby'!$92:$92</definedName>
    <definedName name="_xlnm.Print_Area" localSheetId="1">'00 - Vedlejší a ostatní n...'!$C$4:$J$76,'00 - Vedlejší a ostatní n...'!$C$82:$J$104,'00 - Vedlejší a ostatní n...'!$C$110:$K$142</definedName>
    <definedName name="_xlnm.Print_Area" localSheetId="3">'00 - Vedlejší a ostatní n..._01'!$C$4:$J$76,'00 - Vedlejší a ostatní n..._01'!$C$82:$J$101,'00 - Vedlejší a ostatní n..._01'!$C$107:$K$126</definedName>
    <definedName name="_xlnm.Print_Area" localSheetId="2">'01 - Náhrada stávající st...'!$C$4:$J$76,'01 - Náhrada stávající st...'!$C$82:$J$123,'01 - Náhrada stávající st...'!$C$129:$K$672</definedName>
    <definedName name="_xlnm.Print_Area" localSheetId="0">'Rekapitulace stavby'!$D$4:$AO$76,'Rekapitulace stavby'!$C$82:$AQ$100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9" i="4" l="1"/>
  <c r="J38" i="4"/>
  <c r="AY99" i="1"/>
  <c r="J37" i="4"/>
  <c r="AX99" i="1"/>
  <c r="BI125" i="4"/>
  <c r="BH125" i="4"/>
  <c r="F38" i="4" s="1"/>
  <c r="BG125" i="4"/>
  <c r="F37" i="4" s="1"/>
  <c r="BB99" i="1" s="1"/>
  <c r="BB98" i="1" s="1"/>
  <c r="AX98" i="1" s="1"/>
  <c r="BF125" i="4"/>
  <c r="T125" i="4"/>
  <c r="T124" i="4"/>
  <c r="T123" i="4" s="1"/>
  <c r="T122" i="4" s="1"/>
  <c r="R125" i="4"/>
  <c r="R124" i="4" s="1"/>
  <c r="R123" i="4" s="1"/>
  <c r="R122" i="4" s="1"/>
  <c r="P125" i="4"/>
  <c r="P124" i="4" s="1"/>
  <c r="P123" i="4" s="1"/>
  <c r="P122" i="4" s="1"/>
  <c r="AU99" i="1" s="1"/>
  <c r="AU98" i="1" s="1"/>
  <c r="J119" i="4"/>
  <c r="J118" i="4"/>
  <c r="F118" i="4"/>
  <c r="F116" i="4"/>
  <c r="E114" i="4"/>
  <c r="J94" i="4"/>
  <c r="J93" i="4"/>
  <c r="F93" i="4"/>
  <c r="F91" i="4"/>
  <c r="E89" i="4"/>
  <c r="J20" i="4"/>
  <c r="E20" i="4"/>
  <c r="F94" i="4" s="1"/>
  <c r="J19" i="4"/>
  <c r="J14" i="4"/>
  <c r="J116" i="4" s="1"/>
  <c r="E7" i="4"/>
  <c r="E85" i="4" s="1"/>
  <c r="J39" i="3"/>
  <c r="J38" i="3"/>
  <c r="AY97" i="1"/>
  <c r="J37" i="3"/>
  <c r="AX97" i="1" s="1"/>
  <c r="BI671" i="3"/>
  <c r="BH671" i="3"/>
  <c r="BG671" i="3"/>
  <c r="BF671" i="3"/>
  <c r="T671" i="3"/>
  <c r="R671" i="3"/>
  <c r="P671" i="3"/>
  <c r="BI669" i="3"/>
  <c r="BH669" i="3"/>
  <c r="BG669" i="3"/>
  <c r="BF669" i="3"/>
  <c r="T669" i="3"/>
  <c r="R669" i="3"/>
  <c r="P669" i="3"/>
  <c r="BI667" i="3"/>
  <c r="BH667" i="3"/>
  <c r="BG667" i="3"/>
  <c r="BF667" i="3"/>
  <c r="T667" i="3"/>
  <c r="R667" i="3"/>
  <c r="P667" i="3"/>
  <c r="BI666" i="3"/>
  <c r="BH666" i="3"/>
  <c r="BG666" i="3"/>
  <c r="BF666" i="3"/>
  <c r="T666" i="3"/>
  <c r="R666" i="3"/>
  <c r="P666" i="3"/>
  <c r="BI664" i="3"/>
  <c r="BH664" i="3"/>
  <c r="BG664" i="3"/>
  <c r="BF664" i="3"/>
  <c r="T664" i="3"/>
  <c r="R664" i="3"/>
  <c r="P664" i="3"/>
  <c r="BI663" i="3"/>
  <c r="BH663" i="3"/>
  <c r="BG663" i="3"/>
  <c r="BF663" i="3"/>
  <c r="T663" i="3"/>
  <c r="R663" i="3"/>
  <c r="P663" i="3"/>
  <c r="BI650" i="3"/>
  <c r="BH650" i="3"/>
  <c r="BG650" i="3"/>
  <c r="BF650" i="3"/>
  <c r="T650" i="3"/>
  <c r="R650" i="3"/>
  <c r="P650" i="3"/>
  <c r="BI647" i="3"/>
  <c r="BH647" i="3"/>
  <c r="BG647" i="3"/>
  <c r="BF647" i="3"/>
  <c r="T647" i="3"/>
  <c r="R647" i="3"/>
  <c r="P647" i="3"/>
  <c r="BI644" i="3"/>
  <c r="BH644" i="3"/>
  <c r="BG644" i="3"/>
  <c r="BF644" i="3"/>
  <c r="T644" i="3"/>
  <c r="R644" i="3"/>
  <c r="P644" i="3"/>
  <c r="BI643" i="3"/>
  <c r="BH643" i="3"/>
  <c r="BG643" i="3"/>
  <c r="BF643" i="3"/>
  <c r="T643" i="3"/>
  <c r="R643" i="3"/>
  <c r="P643" i="3"/>
  <c r="BI642" i="3"/>
  <c r="BH642" i="3"/>
  <c r="BG642" i="3"/>
  <c r="BF642" i="3"/>
  <c r="T642" i="3"/>
  <c r="R642" i="3"/>
  <c r="P642" i="3"/>
  <c r="BI638" i="3"/>
  <c r="BH638" i="3"/>
  <c r="BG638" i="3"/>
  <c r="BF638" i="3"/>
  <c r="T638" i="3"/>
  <c r="R638" i="3"/>
  <c r="P638" i="3"/>
  <c r="BI627" i="3"/>
  <c r="BH627" i="3"/>
  <c r="BG627" i="3"/>
  <c r="BF627" i="3"/>
  <c r="T627" i="3"/>
  <c r="R627" i="3"/>
  <c r="P627" i="3"/>
  <c r="BI624" i="3"/>
  <c r="BH624" i="3"/>
  <c r="BG624" i="3"/>
  <c r="BF624" i="3"/>
  <c r="T624" i="3"/>
  <c r="R624" i="3"/>
  <c r="P624" i="3"/>
  <c r="BI622" i="3"/>
  <c r="BH622" i="3"/>
  <c r="BG622" i="3"/>
  <c r="BF622" i="3"/>
  <c r="T622" i="3"/>
  <c r="R622" i="3"/>
  <c r="P622" i="3"/>
  <c r="BI621" i="3"/>
  <c r="BH621" i="3"/>
  <c r="BG621" i="3"/>
  <c r="BF621" i="3"/>
  <c r="T621" i="3"/>
  <c r="R621" i="3"/>
  <c r="P621" i="3"/>
  <c r="BI620" i="3"/>
  <c r="BH620" i="3"/>
  <c r="BG620" i="3"/>
  <c r="BF620" i="3"/>
  <c r="T620" i="3"/>
  <c r="R620" i="3"/>
  <c r="P620" i="3"/>
  <c r="BI619" i="3"/>
  <c r="BH619" i="3"/>
  <c r="BG619" i="3"/>
  <c r="BF619" i="3"/>
  <c r="T619" i="3"/>
  <c r="R619" i="3"/>
  <c r="P619" i="3"/>
  <c r="BI617" i="3"/>
  <c r="BH617" i="3"/>
  <c r="BG617" i="3"/>
  <c r="BF617" i="3"/>
  <c r="T617" i="3"/>
  <c r="R617" i="3"/>
  <c r="P617" i="3"/>
  <c r="BI616" i="3"/>
  <c r="BH616" i="3"/>
  <c r="BG616" i="3"/>
  <c r="BF616" i="3"/>
  <c r="T616" i="3"/>
  <c r="R616" i="3"/>
  <c r="P616" i="3"/>
  <c r="BI609" i="3"/>
  <c r="BH609" i="3"/>
  <c r="BG609" i="3"/>
  <c r="BF609" i="3"/>
  <c r="T609" i="3"/>
  <c r="R609" i="3"/>
  <c r="P609" i="3"/>
  <c r="BI606" i="3"/>
  <c r="BH606" i="3"/>
  <c r="BG606" i="3"/>
  <c r="BF606" i="3"/>
  <c r="T606" i="3"/>
  <c r="R606" i="3"/>
  <c r="P606" i="3"/>
  <c r="BI604" i="3"/>
  <c r="BH604" i="3"/>
  <c r="BG604" i="3"/>
  <c r="BF604" i="3"/>
  <c r="T604" i="3"/>
  <c r="R604" i="3"/>
  <c r="P604" i="3"/>
  <c r="BI602" i="3"/>
  <c r="BH602" i="3"/>
  <c r="BG602" i="3"/>
  <c r="BF602" i="3"/>
  <c r="T602" i="3"/>
  <c r="R602" i="3"/>
  <c r="P602" i="3"/>
  <c r="BI601" i="3"/>
  <c r="BH601" i="3"/>
  <c r="BG601" i="3"/>
  <c r="BF601" i="3"/>
  <c r="T601" i="3"/>
  <c r="R601" i="3"/>
  <c r="P601" i="3"/>
  <c r="BI600" i="3"/>
  <c r="BH600" i="3"/>
  <c r="BG600" i="3"/>
  <c r="BF600" i="3"/>
  <c r="T600" i="3"/>
  <c r="R600" i="3"/>
  <c r="P600" i="3"/>
  <c r="BI599" i="3"/>
  <c r="BH599" i="3"/>
  <c r="BG599" i="3"/>
  <c r="BF599" i="3"/>
  <c r="T599" i="3"/>
  <c r="R599" i="3"/>
  <c r="P599" i="3"/>
  <c r="BI595" i="3"/>
  <c r="BH595" i="3"/>
  <c r="BG595" i="3"/>
  <c r="BF595" i="3"/>
  <c r="T595" i="3"/>
  <c r="R595" i="3"/>
  <c r="P595" i="3"/>
  <c r="BI593" i="3"/>
  <c r="BH593" i="3"/>
  <c r="BG593" i="3"/>
  <c r="BF593" i="3"/>
  <c r="T593" i="3"/>
  <c r="R593" i="3"/>
  <c r="P593" i="3"/>
  <c r="BI588" i="3"/>
  <c r="BH588" i="3"/>
  <c r="BG588" i="3"/>
  <c r="BF588" i="3"/>
  <c r="T588" i="3"/>
  <c r="R588" i="3"/>
  <c r="P588" i="3"/>
  <c r="BI586" i="3"/>
  <c r="BH586" i="3"/>
  <c r="BG586" i="3"/>
  <c r="BF586" i="3"/>
  <c r="T586" i="3"/>
  <c r="R586" i="3"/>
  <c r="P586" i="3"/>
  <c r="BI582" i="3"/>
  <c r="BH582" i="3"/>
  <c r="BG582" i="3"/>
  <c r="BF582" i="3"/>
  <c r="T582" i="3"/>
  <c r="R582" i="3"/>
  <c r="P582" i="3"/>
  <c r="BI580" i="3"/>
  <c r="BH580" i="3"/>
  <c r="BG580" i="3"/>
  <c r="BF580" i="3"/>
  <c r="T580" i="3"/>
  <c r="R580" i="3"/>
  <c r="P580" i="3"/>
  <c r="BI578" i="3"/>
  <c r="BH578" i="3"/>
  <c r="BG578" i="3"/>
  <c r="BF578" i="3"/>
  <c r="T578" i="3"/>
  <c r="R578" i="3"/>
  <c r="P578" i="3"/>
  <c r="BI577" i="3"/>
  <c r="BH577" i="3"/>
  <c r="BG577" i="3"/>
  <c r="BF577" i="3"/>
  <c r="T577" i="3"/>
  <c r="R577" i="3"/>
  <c r="P577" i="3"/>
  <c r="BI575" i="3"/>
  <c r="BH575" i="3"/>
  <c r="BG575" i="3"/>
  <c r="BF575" i="3"/>
  <c r="T575" i="3"/>
  <c r="R575" i="3"/>
  <c r="P575" i="3"/>
  <c r="BI566" i="3"/>
  <c r="BH566" i="3"/>
  <c r="BG566" i="3"/>
  <c r="BF566" i="3"/>
  <c r="T566" i="3"/>
  <c r="R566" i="3"/>
  <c r="P566" i="3"/>
  <c r="BI564" i="3"/>
  <c r="BH564" i="3"/>
  <c r="BG564" i="3"/>
  <c r="BF564" i="3"/>
  <c r="T564" i="3"/>
  <c r="R564" i="3"/>
  <c r="P564" i="3"/>
  <c r="BI562" i="3"/>
  <c r="BH562" i="3"/>
  <c r="BG562" i="3"/>
  <c r="BF562" i="3"/>
  <c r="T562" i="3"/>
  <c r="R562" i="3"/>
  <c r="P562" i="3"/>
  <c r="BI561" i="3"/>
  <c r="BH561" i="3"/>
  <c r="BG561" i="3"/>
  <c r="BF561" i="3"/>
  <c r="T561" i="3"/>
  <c r="R561" i="3"/>
  <c r="P561" i="3"/>
  <c r="BI558" i="3"/>
  <c r="BH558" i="3"/>
  <c r="BG558" i="3"/>
  <c r="BF558" i="3"/>
  <c r="T558" i="3"/>
  <c r="R558" i="3"/>
  <c r="P558" i="3"/>
  <c r="BI555" i="3"/>
  <c r="BH555" i="3"/>
  <c r="BG555" i="3"/>
  <c r="BF555" i="3"/>
  <c r="T555" i="3"/>
  <c r="R555" i="3"/>
  <c r="P555" i="3"/>
  <c r="BI552" i="3"/>
  <c r="BH552" i="3"/>
  <c r="BG552" i="3"/>
  <c r="BF552" i="3"/>
  <c r="T552" i="3"/>
  <c r="R552" i="3"/>
  <c r="P552" i="3"/>
  <c r="BI550" i="3"/>
  <c r="BH550" i="3"/>
  <c r="BG550" i="3"/>
  <c r="BF550" i="3"/>
  <c r="T550" i="3"/>
  <c r="R550" i="3"/>
  <c r="P550" i="3"/>
  <c r="BI548" i="3"/>
  <c r="BH548" i="3"/>
  <c r="BG548" i="3"/>
  <c r="BF548" i="3"/>
  <c r="T548" i="3"/>
  <c r="R548" i="3"/>
  <c r="P548" i="3"/>
  <c r="BI545" i="3"/>
  <c r="BH545" i="3"/>
  <c r="BG545" i="3"/>
  <c r="BF545" i="3"/>
  <c r="T545" i="3"/>
  <c r="R545" i="3"/>
  <c r="P545" i="3"/>
  <c r="BI543" i="3"/>
  <c r="BH543" i="3"/>
  <c r="BG543" i="3"/>
  <c r="BF543" i="3"/>
  <c r="T543" i="3"/>
  <c r="R543" i="3"/>
  <c r="P543" i="3"/>
  <c r="BI542" i="3"/>
  <c r="BH542" i="3"/>
  <c r="BG542" i="3"/>
  <c r="BF542" i="3"/>
  <c r="T542" i="3"/>
  <c r="R542" i="3"/>
  <c r="P542" i="3"/>
  <c r="BI540" i="3"/>
  <c r="BH540" i="3"/>
  <c r="BG540" i="3"/>
  <c r="BF540" i="3"/>
  <c r="T540" i="3"/>
  <c r="R540" i="3"/>
  <c r="P540" i="3"/>
  <c r="BI538" i="3"/>
  <c r="BH538" i="3"/>
  <c r="BG538" i="3"/>
  <c r="BF538" i="3"/>
  <c r="T538" i="3"/>
  <c r="R538" i="3"/>
  <c r="P538" i="3"/>
  <c r="BI536" i="3"/>
  <c r="BH536" i="3"/>
  <c r="BG536" i="3"/>
  <c r="BF536" i="3"/>
  <c r="T536" i="3"/>
  <c r="R536" i="3"/>
  <c r="P536" i="3"/>
  <c r="BI534" i="3"/>
  <c r="BH534" i="3"/>
  <c r="BG534" i="3"/>
  <c r="BF534" i="3"/>
  <c r="T534" i="3"/>
  <c r="R534" i="3"/>
  <c r="P534" i="3"/>
  <c r="BI533" i="3"/>
  <c r="BH533" i="3"/>
  <c r="BG533" i="3"/>
  <c r="BF533" i="3"/>
  <c r="T533" i="3"/>
  <c r="R533" i="3"/>
  <c r="P533" i="3"/>
  <c r="BI531" i="3"/>
  <c r="BH531" i="3"/>
  <c r="BG531" i="3"/>
  <c r="BF531" i="3"/>
  <c r="T531" i="3"/>
  <c r="R531" i="3"/>
  <c r="P531" i="3"/>
  <c r="BI529" i="3"/>
  <c r="BH529" i="3"/>
  <c r="BG529" i="3"/>
  <c r="BF529" i="3"/>
  <c r="T529" i="3"/>
  <c r="R529" i="3"/>
  <c r="P529" i="3"/>
  <c r="BI526" i="3"/>
  <c r="BH526" i="3"/>
  <c r="BG526" i="3"/>
  <c r="BF526" i="3"/>
  <c r="T526" i="3"/>
  <c r="R526" i="3"/>
  <c r="P526" i="3"/>
  <c r="BI524" i="3"/>
  <c r="BH524" i="3"/>
  <c r="BG524" i="3"/>
  <c r="BF524" i="3"/>
  <c r="T524" i="3"/>
  <c r="R524" i="3"/>
  <c r="P524" i="3"/>
  <c r="BI523" i="3"/>
  <c r="BH523" i="3"/>
  <c r="BG523" i="3"/>
  <c r="BF523" i="3"/>
  <c r="T523" i="3"/>
  <c r="R523" i="3"/>
  <c r="P523" i="3"/>
  <c r="BI520" i="3"/>
  <c r="BH520" i="3"/>
  <c r="BG520" i="3"/>
  <c r="BF520" i="3"/>
  <c r="T520" i="3"/>
  <c r="R520" i="3"/>
  <c r="P520" i="3"/>
  <c r="BI519" i="3"/>
  <c r="BH519" i="3"/>
  <c r="BG519" i="3"/>
  <c r="BF519" i="3"/>
  <c r="T519" i="3"/>
  <c r="R519" i="3"/>
  <c r="P519" i="3"/>
  <c r="BI518" i="3"/>
  <c r="BH518" i="3"/>
  <c r="BG518" i="3"/>
  <c r="BF518" i="3"/>
  <c r="T518" i="3"/>
  <c r="R518" i="3"/>
  <c r="P518" i="3"/>
  <c r="BI517" i="3"/>
  <c r="BH517" i="3"/>
  <c r="BG517" i="3"/>
  <c r="BF517" i="3"/>
  <c r="T517" i="3"/>
  <c r="R517" i="3"/>
  <c r="P517" i="3"/>
  <c r="BI514" i="3"/>
  <c r="BH514" i="3"/>
  <c r="BG514" i="3"/>
  <c r="BF514" i="3"/>
  <c r="T514" i="3"/>
  <c r="R514" i="3"/>
  <c r="P514" i="3"/>
  <c r="BI512" i="3"/>
  <c r="BH512" i="3"/>
  <c r="BG512" i="3"/>
  <c r="BF512" i="3"/>
  <c r="T512" i="3"/>
  <c r="R512" i="3"/>
  <c r="P512" i="3"/>
  <c r="BI511" i="3"/>
  <c r="BH511" i="3"/>
  <c r="BG511" i="3"/>
  <c r="BF511" i="3"/>
  <c r="T511" i="3"/>
  <c r="R511" i="3"/>
  <c r="P511" i="3"/>
  <c r="BI510" i="3"/>
  <c r="BH510" i="3"/>
  <c r="BG510" i="3"/>
  <c r="BF510" i="3"/>
  <c r="T510" i="3"/>
  <c r="R510" i="3"/>
  <c r="P510" i="3"/>
  <c r="BI503" i="3"/>
  <c r="BH503" i="3"/>
  <c r="BG503" i="3"/>
  <c r="BF503" i="3"/>
  <c r="T503" i="3"/>
  <c r="R503" i="3"/>
  <c r="P503" i="3"/>
  <c r="BI502" i="3"/>
  <c r="BH502" i="3"/>
  <c r="BG502" i="3"/>
  <c r="BF502" i="3"/>
  <c r="T502" i="3"/>
  <c r="R502" i="3"/>
  <c r="P502" i="3"/>
  <c r="BI500" i="3"/>
  <c r="BH500" i="3"/>
  <c r="BG500" i="3"/>
  <c r="BF500" i="3"/>
  <c r="T500" i="3"/>
  <c r="R500" i="3"/>
  <c r="P500" i="3"/>
  <c r="BI499" i="3"/>
  <c r="BH499" i="3"/>
  <c r="BG499" i="3"/>
  <c r="BF499" i="3"/>
  <c r="T499" i="3"/>
  <c r="R499" i="3"/>
  <c r="P499" i="3"/>
  <c r="BI496" i="3"/>
  <c r="BH496" i="3"/>
  <c r="BG496" i="3"/>
  <c r="BF496" i="3"/>
  <c r="T496" i="3"/>
  <c r="R496" i="3"/>
  <c r="P496" i="3"/>
  <c r="BI495" i="3"/>
  <c r="BH495" i="3"/>
  <c r="BG495" i="3"/>
  <c r="BF495" i="3"/>
  <c r="T495" i="3"/>
  <c r="R495" i="3"/>
  <c r="P495" i="3"/>
  <c r="BI492" i="3"/>
  <c r="BH492" i="3"/>
  <c r="BG492" i="3"/>
  <c r="BF492" i="3"/>
  <c r="T492" i="3"/>
  <c r="R492" i="3"/>
  <c r="P492" i="3"/>
  <c r="BI488" i="3"/>
  <c r="BH488" i="3"/>
  <c r="BG488" i="3"/>
  <c r="BF488" i="3"/>
  <c r="T488" i="3"/>
  <c r="R488" i="3"/>
  <c r="P488" i="3"/>
  <c r="BI487" i="3"/>
  <c r="BH487" i="3"/>
  <c r="BG487" i="3"/>
  <c r="BF487" i="3"/>
  <c r="T487" i="3"/>
  <c r="R487" i="3"/>
  <c r="P487" i="3"/>
  <c r="BI485" i="3"/>
  <c r="BH485" i="3"/>
  <c r="BG485" i="3"/>
  <c r="BF485" i="3"/>
  <c r="T485" i="3"/>
  <c r="R485" i="3"/>
  <c r="P485" i="3"/>
  <c r="BI484" i="3"/>
  <c r="BH484" i="3"/>
  <c r="BG484" i="3"/>
  <c r="BF484" i="3"/>
  <c r="T484" i="3"/>
  <c r="R484" i="3"/>
  <c r="P484" i="3"/>
  <c r="BI482" i="3"/>
  <c r="BH482" i="3"/>
  <c r="BG482" i="3"/>
  <c r="BF482" i="3"/>
  <c r="T482" i="3"/>
  <c r="R482" i="3"/>
  <c r="P482" i="3"/>
  <c r="BI480" i="3"/>
  <c r="BH480" i="3"/>
  <c r="BG480" i="3"/>
  <c r="BF480" i="3"/>
  <c r="T480" i="3"/>
  <c r="R480" i="3"/>
  <c r="P480" i="3"/>
  <c r="BI478" i="3"/>
  <c r="BH478" i="3"/>
  <c r="BG478" i="3"/>
  <c r="BF478" i="3"/>
  <c r="T478" i="3"/>
  <c r="R478" i="3"/>
  <c r="P478" i="3"/>
  <c r="BI476" i="3"/>
  <c r="BH476" i="3"/>
  <c r="BG476" i="3"/>
  <c r="BF476" i="3"/>
  <c r="T476" i="3"/>
  <c r="R476" i="3"/>
  <c r="P476" i="3"/>
  <c r="BI473" i="3"/>
  <c r="BH473" i="3"/>
  <c r="BG473" i="3"/>
  <c r="BF473" i="3"/>
  <c r="T473" i="3"/>
  <c r="R473" i="3"/>
  <c r="P473" i="3"/>
  <c r="BI471" i="3"/>
  <c r="BH471" i="3"/>
  <c r="BG471" i="3"/>
  <c r="BF471" i="3"/>
  <c r="T471" i="3"/>
  <c r="R471" i="3"/>
  <c r="P471" i="3"/>
  <c r="BI466" i="3"/>
  <c r="BH466" i="3"/>
  <c r="BG466" i="3"/>
  <c r="BF466" i="3"/>
  <c r="T466" i="3"/>
  <c r="R466" i="3"/>
  <c r="P466" i="3"/>
  <c r="BI464" i="3"/>
  <c r="BH464" i="3"/>
  <c r="BG464" i="3"/>
  <c r="BF464" i="3"/>
  <c r="T464" i="3"/>
  <c r="R464" i="3"/>
  <c r="P464" i="3"/>
  <c r="BI462" i="3"/>
  <c r="BH462" i="3"/>
  <c r="BG462" i="3"/>
  <c r="BF462" i="3"/>
  <c r="T462" i="3"/>
  <c r="R462" i="3"/>
  <c r="P462" i="3"/>
  <c r="BI461" i="3"/>
  <c r="BH461" i="3"/>
  <c r="BG461" i="3"/>
  <c r="BF461" i="3"/>
  <c r="T461" i="3"/>
  <c r="R461" i="3"/>
  <c r="P461" i="3"/>
  <c r="BI460" i="3"/>
  <c r="BH460" i="3"/>
  <c r="BG460" i="3"/>
  <c r="BF460" i="3"/>
  <c r="T460" i="3"/>
  <c r="R460" i="3"/>
  <c r="P460" i="3"/>
  <c r="BI458" i="3"/>
  <c r="BH458" i="3"/>
  <c r="BG458" i="3"/>
  <c r="BF458" i="3"/>
  <c r="T458" i="3"/>
  <c r="R458" i="3"/>
  <c r="P458" i="3"/>
  <c r="BI457" i="3"/>
  <c r="BH457" i="3"/>
  <c r="BG457" i="3"/>
  <c r="BF457" i="3"/>
  <c r="T457" i="3"/>
  <c r="R457" i="3"/>
  <c r="P457" i="3"/>
  <c r="BI455" i="3"/>
  <c r="BH455" i="3"/>
  <c r="BG455" i="3"/>
  <c r="BF455" i="3"/>
  <c r="T455" i="3"/>
  <c r="R455" i="3"/>
  <c r="P455" i="3"/>
  <c r="BI453" i="3"/>
  <c r="BH453" i="3"/>
  <c r="BG453" i="3"/>
  <c r="BF453" i="3"/>
  <c r="T453" i="3"/>
  <c r="R453" i="3"/>
  <c r="P453" i="3"/>
  <c r="BI451" i="3"/>
  <c r="BH451" i="3"/>
  <c r="BG451" i="3"/>
  <c r="BF451" i="3"/>
  <c r="T451" i="3"/>
  <c r="R451" i="3"/>
  <c r="P451" i="3"/>
  <c r="BI449" i="3"/>
  <c r="BH449" i="3"/>
  <c r="BG449" i="3"/>
  <c r="BF449" i="3"/>
  <c r="T449" i="3"/>
  <c r="R449" i="3"/>
  <c r="P449" i="3"/>
  <c r="BI447" i="3"/>
  <c r="BH447" i="3"/>
  <c r="BG447" i="3"/>
  <c r="BF447" i="3"/>
  <c r="T447" i="3"/>
  <c r="R447" i="3"/>
  <c r="P447" i="3"/>
  <c r="BI445" i="3"/>
  <c r="BH445" i="3"/>
  <c r="BG445" i="3"/>
  <c r="BF445" i="3"/>
  <c r="T445" i="3"/>
  <c r="R445" i="3"/>
  <c r="P445" i="3"/>
  <c r="BI441" i="3"/>
  <c r="BH441" i="3"/>
  <c r="BG441" i="3"/>
  <c r="BF441" i="3"/>
  <c r="T441" i="3"/>
  <c r="R441" i="3"/>
  <c r="P441" i="3"/>
  <c r="BI440" i="3"/>
  <c r="BH440" i="3"/>
  <c r="BG440" i="3"/>
  <c r="BF440" i="3"/>
  <c r="T440" i="3"/>
  <c r="R440" i="3"/>
  <c r="P440" i="3"/>
  <c r="BI438" i="3"/>
  <c r="BH438" i="3"/>
  <c r="BG438" i="3"/>
  <c r="BF438" i="3"/>
  <c r="T438" i="3"/>
  <c r="R438" i="3"/>
  <c r="P438" i="3"/>
  <c r="BI435" i="3"/>
  <c r="BH435" i="3"/>
  <c r="BG435" i="3"/>
  <c r="BF435" i="3"/>
  <c r="T435" i="3"/>
  <c r="R435" i="3"/>
  <c r="P435" i="3"/>
  <c r="BI433" i="3"/>
  <c r="BH433" i="3"/>
  <c r="BG433" i="3"/>
  <c r="BF433" i="3"/>
  <c r="T433" i="3"/>
  <c r="R433" i="3"/>
  <c r="P433" i="3"/>
  <c r="BI431" i="3"/>
  <c r="BH431" i="3"/>
  <c r="BG431" i="3"/>
  <c r="BF431" i="3"/>
  <c r="T431" i="3"/>
  <c r="R431" i="3"/>
  <c r="P431" i="3"/>
  <c r="BI429" i="3"/>
  <c r="BH429" i="3"/>
  <c r="BG429" i="3"/>
  <c r="BF429" i="3"/>
  <c r="T429" i="3"/>
  <c r="R429" i="3"/>
  <c r="P429" i="3"/>
  <c r="BI428" i="3"/>
  <c r="BH428" i="3"/>
  <c r="BG428" i="3"/>
  <c r="BF428" i="3"/>
  <c r="T428" i="3"/>
  <c r="R428" i="3"/>
  <c r="P428" i="3"/>
  <c r="BI426" i="3"/>
  <c r="BH426" i="3"/>
  <c r="BG426" i="3"/>
  <c r="BF426" i="3"/>
  <c r="T426" i="3"/>
  <c r="R426" i="3"/>
  <c r="P426" i="3"/>
  <c r="BI425" i="3"/>
  <c r="BH425" i="3"/>
  <c r="BG425" i="3"/>
  <c r="BF425" i="3"/>
  <c r="T425" i="3"/>
  <c r="R425" i="3"/>
  <c r="P425" i="3"/>
  <c r="BI423" i="3"/>
  <c r="BH423" i="3"/>
  <c r="BG423" i="3"/>
  <c r="BF423" i="3"/>
  <c r="T423" i="3"/>
  <c r="R423" i="3"/>
  <c r="P423" i="3"/>
  <c r="BI421" i="3"/>
  <c r="BH421" i="3"/>
  <c r="BG421" i="3"/>
  <c r="BF421" i="3"/>
  <c r="T421" i="3"/>
  <c r="T420" i="3" s="1"/>
  <c r="R421" i="3"/>
  <c r="R420" i="3" s="1"/>
  <c r="P421" i="3"/>
  <c r="P420" i="3" s="1"/>
  <c r="BI419" i="3"/>
  <c r="BH419" i="3"/>
  <c r="BG419" i="3"/>
  <c r="BF419" i="3"/>
  <c r="T419" i="3"/>
  <c r="T418" i="3" s="1"/>
  <c r="R419" i="3"/>
  <c r="R418" i="3" s="1"/>
  <c r="P419" i="3"/>
  <c r="P418" i="3" s="1"/>
  <c r="BI417" i="3"/>
  <c r="BH417" i="3"/>
  <c r="BG417" i="3"/>
  <c r="BF417" i="3"/>
  <c r="T417" i="3"/>
  <c r="R417" i="3"/>
  <c r="P417" i="3"/>
  <c r="BI416" i="3"/>
  <c r="BH416" i="3"/>
  <c r="BG416" i="3"/>
  <c r="BF416" i="3"/>
  <c r="T416" i="3"/>
  <c r="R416" i="3"/>
  <c r="P416" i="3"/>
  <c r="BI414" i="3"/>
  <c r="BH414" i="3"/>
  <c r="BG414" i="3"/>
  <c r="BF414" i="3"/>
  <c r="T414" i="3"/>
  <c r="R414" i="3"/>
  <c r="P414" i="3"/>
  <c r="BI412" i="3"/>
  <c r="BH412" i="3"/>
  <c r="BG412" i="3"/>
  <c r="BF412" i="3"/>
  <c r="T412" i="3"/>
  <c r="R412" i="3"/>
  <c r="P412" i="3"/>
  <c r="BI409" i="3"/>
  <c r="BH409" i="3"/>
  <c r="BG409" i="3"/>
  <c r="BF409" i="3"/>
  <c r="T409" i="3"/>
  <c r="R409" i="3"/>
  <c r="P409" i="3"/>
  <c r="BI406" i="3"/>
  <c r="BH406" i="3"/>
  <c r="BG406" i="3"/>
  <c r="BF406" i="3"/>
  <c r="T406" i="3"/>
  <c r="T405" i="3" s="1"/>
  <c r="R406" i="3"/>
  <c r="R405" i="3" s="1"/>
  <c r="P406" i="3"/>
  <c r="P405" i="3" s="1"/>
  <c r="BI403" i="3"/>
  <c r="BH403" i="3"/>
  <c r="BG403" i="3"/>
  <c r="BF403" i="3"/>
  <c r="T403" i="3"/>
  <c r="R403" i="3"/>
  <c r="P403" i="3"/>
  <c r="BI402" i="3"/>
  <c r="BH402" i="3"/>
  <c r="BG402" i="3"/>
  <c r="BF402" i="3"/>
  <c r="T402" i="3"/>
  <c r="R402" i="3"/>
  <c r="P402" i="3"/>
  <c r="BI401" i="3"/>
  <c r="BH401" i="3"/>
  <c r="BG401" i="3"/>
  <c r="BF401" i="3"/>
  <c r="T401" i="3"/>
  <c r="R401" i="3"/>
  <c r="P401" i="3"/>
  <c r="BI399" i="3"/>
  <c r="BH399" i="3"/>
  <c r="BG399" i="3"/>
  <c r="BF399" i="3"/>
  <c r="T399" i="3"/>
  <c r="R399" i="3"/>
  <c r="P399" i="3"/>
  <c r="BI397" i="3"/>
  <c r="BH397" i="3"/>
  <c r="BG397" i="3"/>
  <c r="BF397" i="3"/>
  <c r="T397" i="3"/>
  <c r="R397" i="3"/>
  <c r="P397" i="3"/>
  <c r="BI396" i="3"/>
  <c r="BH396" i="3"/>
  <c r="BG396" i="3"/>
  <c r="BF396" i="3"/>
  <c r="T396" i="3"/>
  <c r="R396" i="3"/>
  <c r="P396" i="3"/>
  <c r="BI395" i="3"/>
  <c r="BH395" i="3"/>
  <c r="BG395" i="3"/>
  <c r="BF395" i="3"/>
  <c r="T395" i="3"/>
  <c r="R395" i="3"/>
  <c r="P395" i="3"/>
  <c r="BI390" i="3"/>
  <c r="BH390" i="3"/>
  <c r="BG390" i="3"/>
  <c r="BF390" i="3"/>
  <c r="T390" i="3"/>
  <c r="R390" i="3"/>
  <c r="P390" i="3"/>
  <c r="BI387" i="3"/>
  <c r="BH387" i="3"/>
  <c r="BG387" i="3"/>
  <c r="BF387" i="3"/>
  <c r="T387" i="3"/>
  <c r="R387" i="3"/>
  <c r="P387" i="3"/>
  <c r="BI382" i="3"/>
  <c r="BH382" i="3"/>
  <c r="BG382" i="3"/>
  <c r="BF382" i="3"/>
  <c r="T382" i="3"/>
  <c r="R382" i="3"/>
  <c r="P382" i="3"/>
  <c r="BI379" i="3"/>
  <c r="BH379" i="3"/>
  <c r="BG379" i="3"/>
  <c r="BF379" i="3"/>
  <c r="T379" i="3"/>
  <c r="R379" i="3"/>
  <c r="P379" i="3"/>
  <c r="BI377" i="3"/>
  <c r="BH377" i="3"/>
  <c r="BG377" i="3"/>
  <c r="BF377" i="3"/>
  <c r="T377" i="3"/>
  <c r="R377" i="3"/>
  <c r="P377" i="3"/>
  <c r="BI375" i="3"/>
  <c r="BH375" i="3"/>
  <c r="BG375" i="3"/>
  <c r="BF375" i="3"/>
  <c r="T375" i="3"/>
  <c r="R375" i="3"/>
  <c r="P375" i="3"/>
  <c r="BI373" i="3"/>
  <c r="BH373" i="3"/>
  <c r="BG373" i="3"/>
  <c r="BF373" i="3"/>
  <c r="T373" i="3"/>
  <c r="R373" i="3"/>
  <c r="P373" i="3"/>
  <c r="BI370" i="3"/>
  <c r="BH370" i="3"/>
  <c r="BG370" i="3"/>
  <c r="BF370" i="3"/>
  <c r="T370" i="3"/>
  <c r="R370" i="3"/>
  <c r="P370" i="3"/>
  <c r="BI368" i="3"/>
  <c r="BH368" i="3"/>
  <c r="BG368" i="3"/>
  <c r="BF368" i="3"/>
  <c r="T368" i="3"/>
  <c r="R368" i="3"/>
  <c r="P368" i="3"/>
  <c r="BI366" i="3"/>
  <c r="BH366" i="3"/>
  <c r="BG366" i="3"/>
  <c r="BF366" i="3"/>
  <c r="T366" i="3"/>
  <c r="R366" i="3"/>
  <c r="P366" i="3"/>
  <c r="BI364" i="3"/>
  <c r="BH364" i="3"/>
  <c r="BG364" i="3"/>
  <c r="BF364" i="3"/>
  <c r="T364" i="3"/>
  <c r="R364" i="3"/>
  <c r="P364" i="3"/>
  <c r="BI361" i="3"/>
  <c r="BH361" i="3"/>
  <c r="BG361" i="3"/>
  <c r="BF361" i="3"/>
  <c r="T361" i="3"/>
  <c r="R361" i="3"/>
  <c r="P361" i="3"/>
  <c r="BI346" i="3"/>
  <c r="BH346" i="3"/>
  <c r="BG346" i="3"/>
  <c r="BF346" i="3"/>
  <c r="T346" i="3"/>
  <c r="R346" i="3"/>
  <c r="P346" i="3"/>
  <c r="BI332" i="3"/>
  <c r="BH332" i="3"/>
  <c r="BG332" i="3"/>
  <c r="BF332" i="3"/>
  <c r="T332" i="3"/>
  <c r="R332" i="3"/>
  <c r="P332" i="3"/>
  <c r="BI327" i="3"/>
  <c r="BH327" i="3"/>
  <c r="BG327" i="3"/>
  <c r="BF327" i="3"/>
  <c r="T327" i="3"/>
  <c r="R327" i="3"/>
  <c r="P327" i="3"/>
  <c r="BI325" i="3"/>
  <c r="BH325" i="3"/>
  <c r="BG325" i="3"/>
  <c r="BF325" i="3"/>
  <c r="T325" i="3"/>
  <c r="R325" i="3"/>
  <c r="P325" i="3"/>
  <c r="BI323" i="3"/>
  <c r="BH323" i="3"/>
  <c r="BG323" i="3"/>
  <c r="BF323" i="3"/>
  <c r="T323" i="3"/>
  <c r="R323" i="3"/>
  <c r="P323" i="3"/>
  <c r="BI321" i="3"/>
  <c r="BH321" i="3"/>
  <c r="BG321" i="3"/>
  <c r="BF321" i="3"/>
  <c r="T321" i="3"/>
  <c r="R321" i="3"/>
  <c r="P321" i="3"/>
  <c r="BI320" i="3"/>
  <c r="BH320" i="3"/>
  <c r="BG320" i="3"/>
  <c r="BF320" i="3"/>
  <c r="T320" i="3"/>
  <c r="R320" i="3"/>
  <c r="P320" i="3"/>
  <c r="BI318" i="3"/>
  <c r="BH318" i="3"/>
  <c r="BG318" i="3"/>
  <c r="BF318" i="3"/>
  <c r="T318" i="3"/>
  <c r="R318" i="3"/>
  <c r="P318" i="3"/>
  <c r="BI302" i="3"/>
  <c r="BH302" i="3"/>
  <c r="BG302" i="3"/>
  <c r="BF302" i="3"/>
  <c r="T302" i="3"/>
  <c r="R302" i="3"/>
  <c r="P302" i="3"/>
  <c r="BI299" i="3"/>
  <c r="BH299" i="3"/>
  <c r="BG299" i="3"/>
  <c r="BF299" i="3"/>
  <c r="T299" i="3"/>
  <c r="R299" i="3"/>
  <c r="P299" i="3"/>
  <c r="BI298" i="3"/>
  <c r="BH298" i="3"/>
  <c r="BG298" i="3"/>
  <c r="BF298" i="3"/>
  <c r="T298" i="3"/>
  <c r="R298" i="3"/>
  <c r="P298" i="3"/>
  <c r="BI296" i="3"/>
  <c r="BH296" i="3"/>
  <c r="BG296" i="3"/>
  <c r="BF296" i="3"/>
  <c r="T296" i="3"/>
  <c r="R296" i="3"/>
  <c r="P296" i="3"/>
  <c r="BI295" i="3"/>
  <c r="BH295" i="3"/>
  <c r="BG295" i="3"/>
  <c r="BF295" i="3"/>
  <c r="T295" i="3"/>
  <c r="R295" i="3"/>
  <c r="P295" i="3"/>
  <c r="BI294" i="3"/>
  <c r="BH294" i="3"/>
  <c r="BG294" i="3"/>
  <c r="BF294" i="3"/>
  <c r="T294" i="3"/>
  <c r="R294" i="3"/>
  <c r="P294" i="3"/>
  <c r="BI292" i="3"/>
  <c r="BH292" i="3"/>
  <c r="BG292" i="3"/>
  <c r="BF292" i="3"/>
  <c r="T292" i="3"/>
  <c r="R292" i="3"/>
  <c r="P292" i="3"/>
  <c r="BI290" i="3"/>
  <c r="BH290" i="3"/>
  <c r="BG290" i="3"/>
  <c r="BF290" i="3"/>
  <c r="T290" i="3"/>
  <c r="R290" i="3"/>
  <c r="P290" i="3"/>
  <c r="BI288" i="3"/>
  <c r="BH288" i="3"/>
  <c r="BG288" i="3"/>
  <c r="BF288" i="3"/>
  <c r="T288" i="3"/>
  <c r="R288" i="3"/>
  <c r="P288" i="3"/>
  <c r="BI286" i="3"/>
  <c r="BH286" i="3"/>
  <c r="BG286" i="3"/>
  <c r="BF286" i="3"/>
  <c r="T286" i="3"/>
  <c r="R286" i="3"/>
  <c r="P286" i="3"/>
  <c r="BI284" i="3"/>
  <c r="BH284" i="3"/>
  <c r="BG284" i="3"/>
  <c r="BF284" i="3"/>
  <c r="T284" i="3"/>
  <c r="R284" i="3"/>
  <c r="P284" i="3"/>
  <c r="BI282" i="3"/>
  <c r="BH282" i="3"/>
  <c r="BG282" i="3"/>
  <c r="BF282" i="3"/>
  <c r="T282" i="3"/>
  <c r="R282" i="3"/>
  <c r="P282" i="3"/>
  <c r="BI281" i="3"/>
  <c r="BH281" i="3"/>
  <c r="BG281" i="3"/>
  <c r="BF281" i="3"/>
  <c r="T281" i="3"/>
  <c r="R281" i="3"/>
  <c r="P281" i="3"/>
  <c r="BI279" i="3"/>
  <c r="BH279" i="3"/>
  <c r="BG279" i="3"/>
  <c r="BF279" i="3"/>
  <c r="T279" i="3"/>
  <c r="R279" i="3"/>
  <c r="P279" i="3"/>
  <c r="BI276" i="3"/>
  <c r="BH276" i="3"/>
  <c r="BG276" i="3"/>
  <c r="BF276" i="3"/>
  <c r="T276" i="3"/>
  <c r="R276" i="3"/>
  <c r="P276" i="3"/>
  <c r="BI274" i="3"/>
  <c r="BH274" i="3"/>
  <c r="BG274" i="3"/>
  <c r="BF274" i="3"/>
  <c r="T274" i="3"/>
  <c r="R274" i="3"/>
  <c r="P274" i="3"/>
  <c r="BI272" i="3"/>
  <c r="BH272" i="3"/>
  <c r="BG272" i="3"/>
  <c r="BF272" i="3"/>
  <c r="T272" i="3"/>
  <c r="R272" i="3"/>
  <c r="P272" i="3"/>
  <c r="BI271" i="3"/>
  <c r="BH271" i="3"/>
  <c r="BG271" i="3"/>
  <c r="BF271" i="3"/>
  <c r="T271" i="3"/>
  <c r="R271" i="3"/>
  <c r="P271" i="3"/>
  <c r="BI270" i="3"/>
  <c r="BH270" i="3"/>
  <c r="BG270" i="3"/>
  <c r="BF270" i="3"/>
  <c r="T270" i="3"/>
  <c r="R270" i="3"/>
  <c r="P270" i="3"/>
  <c r="BI268" i="3"/>
  <c r="BH268" i="3"/>
  <c r="BG268" i="3"/>
  <c r="BF268" i="3"/>
  <c r="T268" i="3"/>
  <c r="R268" i="3"/>
  <c r="P268" i="3"/>
  <c r="BI266" i="3"/>
  <c r="BH266" i="3"/>
  <c r="BG266" i="3"/>
  <c r="BF266" i="3"/>
  <c r="T266" i="3"/>
  <c r="R266" i="3"/>
  <c r="P266" i="3"/>
  <c r="BI264" i="3"/>
  <c r="BH264" i="3"/>
  <c r="BG264" i="3"/>
  <c r="BF264" i="3"/>
  <c r="T264" i="3"/>
  <c r="R264" i="3"/>
  <c r="P264" i="3"/>
  <c r="BI262" i="3"/>
  <c r="BH262" i="3"/>
  <c r="BG262" i="3"/>
  <c r="BF262" i="3"/>
  <c r="T262" i="3"/>
  <c r="R262" i="3"/>
  <c r="P262" i="3"/>
  <c r="BI260" i="3"/>
  <c r="BH260" i="3"/>
  <c r="BG260" i="3"/>
  <c r="BF260" i="3"/>
  <c r="T260" i="3"/>
  <c r="R260" i="3"/>
  <c r="P260" i="3"/>
  <c r="BI257" i="3"/>
  <c r="BH257" i="3"/>
  <c r="BG257" i="3"/>
  <c r="BF257" i="3"/>
  <c r="T257" i="3"/>
  <c r="R257" i="3"/>
  <c r="P257" i="3"/>
  <c r="BI254" i="3"/>
  <c r="BH254" i="3"/>
  <c r="BG254" i="3"/>
  <c r="BF254" i="3"/>
  <c r="T254" i="3"/>
  <c r="R254" i="3"/>
  <c r="P254" i="3"/>
  <c r="BI252" i="3"/>
  <c r="BH252" i="3"/>
  <c r="BG252" i="3"/>
  <c r="BF252" i="3"/>
  <c r="T252" i="3"/>
  <c r="R252" i="3"/>
  <c r="P252" i="3"/>
  <c r="BI251" i="3"/>
  <c r="BH251" i="3"/>
  <c r="BG251" i="3"/>
  <c r="BF251" i="3"/>
  <c r="T251" i="3"/>
  <c r="R251" i="3"/>
  <c r="P251" i="3"/>
  <c r="BI249" i="3"/>
  <c r="BH249" i="3"/>
  <c r="BG249" i="3"/>
  <c r="BF249" i="3"/>
  <c r="T249" i="3"/>
  <c r="R249" i="3"/>
  <c r="P249" i="3"/>
  <c r="BI247" i="3"/>
  <c r="BH247" i="3"/>
  <c r="BG247" i="3"/>
  <c r="BF247" i="3"/>
  <c r="T247" i="3"/>
  <c r="R247" i="3"/>
  <c r="P247" i="3"/>
  <c r="BI243" i="3"/>
  <c r="BH243" i="3"/>
  <c r="BG243" i="3"/>
  <c r="BF243" i="3"/>
  <c r="T243" i="3"/>
  <c r="R243" i="3"/>
  <c r="P243" i="3"/>
  <c r="BI241" i="3"/>
  <c r="BH241" i="3"/>
  <c r="BG241" i="3"/>
  <c r="BF241" i="3"/>
  <c r="T241" i="3"/>
  <c r="R241" i="3"/>
  <c r="P241" i="3"/>
  <c r="BI226" i="3"/>
  <c r="BH226" i="3"/>
  <c r="BG226" i="3"/>
  <c r="BF226" i="3"/>
  <c r="T226" i="3"/>
  <c r="R226" i="3"/>
  <c r="P226" i="3"/>
  <c r="BI225" i="3"/>
  <c r="BH225" i="3"/>
  <c r="BG225" i="3"/>
  <c r="BF225" i="3"/>
  <c r="T225" i="3"/>
  <c r="R225" i="3"/>
  <c r="P225" i="3"/>
  <c r="BI208" i="3"/>
  <c r="BH208" i="3"/>
  <c r="BG208" i="3"/>
  <c r="BF208" i="3"/>
  <c r="T208" i="3"/>
  <c r="R208" i="3"/>
  <c r="P208" i="3"/>
  <c r="BI206" i="3"/>
  <c r="BH206" i="3"/>
  <c r="BG206" i="3"/>
  <c r="BF206" i="3"/>
  <c r="T206" i="3"/>
  <c r="R206" i="3"/>
  <c r="P206" i="3"/>
  <c r="BI204" i="3"/>
  <c r="BH204" i="3"/>
  <c r="BG204" i="3"/>
  <c r="BF204" i="3"/>
  <c r="T204" i="3"/>
  <c r="R204" i="3"/>
  <c r="P204" i="3"/>
  <c r="BI200" i="3"/>
  <c r="BH200" i="3"/>
  <c r="BG200" i="3"/>
  <c r="BF200" i="3"/>
  <c r="T200" i="3"/>
  <c r="R200" i="3"/>
  <c r="P200" i="3"/>
  <c r="BI199" i="3"/>
  <c r="BH199" i="3"/>
  <c r="BG199" i="3"/>
  <c r="BF199" i="3"/>
  <c r="T199" i="3"/>
  <c r="R199" i="3"/>
  <c r="P199" i="3"/>
  <c r="BI198" i="3"/>
  <c r="BH198" i="3"/>
  <c r="BG198" i="3"/>
  <c r="BF198" i="3"/>
  <c r="T198" i="3"/>
  <c r="R198" i="3"/>
  <c r="P198" i="3"/>
  <c r="BI193" i="3"/>
  <c r="BH193" i="3"/>
  <c r="BG193" i="3"/>
  <c r="BF193" i="3"/>
  <c r="T193" i="3"/>
  <c r="R193" i="3"/>
  <c r="P193" i="3"/>
  <c r="BI191" i="3"/>
  <c r="BH191" i="3"/>
  <c r="BG191" i="3"/>
  <c r="BF191" i="3"/>
  <c r="T191" i="3"/>
  <c r="R191" i="3"/>
  <c r="P191" i="3"/>
  <c r="BI190" i="3"/>
  <c r="BH190" i="3"/>
  <c r="BG190" i="3"/>
  <c r="BF190" i="3"/>
  <c r="T190" i="3"/>
  <c r="R190" i="3"/>
  <c r="P190" i="3"/>
  <c r="BI177" i="3"/>
  <c r="BH177" i="3"/>
  <c r="BG177" i="3"/>
  <c r="BF177" i="3"/>
  <c r="T177" i="3"/>
  <c r="R177" i="3"/>
  <c r="P177" i="3"/>
  <c r="BI164" i="3"/>
  <c r="BH164" i="3"/>
  <c r="BG164" i="3"/>
  <c r="BF164" i="3"/>
  <c r="T164" i="3"/>
  <c r="R164" i="3"/>
  <c r="P164" i="3"/>
  <c r="BI163" i="3"/>
  <c r="BH163" i="3"/>
  <c r="BG163" i="3"/>
  <c r="BF163" i="3"/>
  <c r="T163" i="3"/>
  <c r="R163" i="3"/>
  <c r="P163" i="3"/>
  <c r="BI161" i="3"/>
  <c r="BH161" i="3"/>
  <c r="BG161" i="3"/>
  <c r="BF161" i="3"/>
  <c r="T161" i="3"/>
  <c r="R161" i="3"/>
  <c r="P161" i="3"/>
  <c r="BI159" i="3"/>
  <c r="BH159" i="3"/>
  <c r="BG159" i="3"/>
  <c r="BF159" i="3"/>
  <c r="T159" i="3"/>
  <c r="R159" i="3"/>
  <c r="P159" i="3"/>
  <c r="BI151" i="3"/>
  <c r="BH151" i="3"/>
  <c r="BG151" i="3"/>
  <c r="BF151" i="3"/>
  <c r="T151" i="3"/>
  <c r="R151" i="3"/>
  <c r="P151" i="3"/>
  <c r="BI149" i="3"/>
  <c r="BH149" i="3"/>
  <c r="BG149" i="3"/>
  <c r="BF149" i="3"/>
  <c r="T149" i="3"/>
  <c r="R149" i="3"/>
  <c r="P149" i="3"/>
  <c r="BI147" i="3"/>
  <c r="BH147" i="3"/>
  <c r="BG147" i="3"/>
  <c r="BF147" i="3"/>
  <c r="T147" i="3"/>
  <c r="R147" i="3"/>
  <c r="P147" i="3"/>
  <c r="J141" i="3"/>
  <c r="J140" i="3"/>
  <c r="F140" i="3"/>
  <c r="F138" i="3"/>
  <c r="E136" i="3"/>
  <c r="J94" i="3"/>
  <c r="J93" i="3"/>
  <c r="F93" i="3"/>
  <c r="F91" i="3"/>
  <c r="E89" i="3"/>
  <c r="J20" i="3"/>
  <c r="E20" i="3"/>
  <c r="F94" i="3" s="1"/>
  <c r="J19" i="3"/>
  <c r="J14" i="3"/>
  <c r="J138" i="3"/>
  <c r="E7" i="3"/>
  <c r="E85" i="3"/>
  <c r="J39" i="2"/>
  <c r="J38" i="2"/>
  <c r="AY96" i="1" s="1"/>
  <c r="J37" i="2"/>
  <c r="AX96" i="1" s="1"/>
  <c r="BI141" i="2"/>
  <c r="BH141" i="2"/>
  <c r="BG141" i="2"/>
  <c r="BF141" i="2"/>
  <c r="T141" i="2"/>
  <c r="T140" i="2" s="1"/>
  <c r="R141" i="2"/>
  <c r="R140" i="2" s="1"/>
  <c r="P141" i="2"/>
  <c r="P140" i="2" s="1"/>
  <c r="BI139" i="2"/>
  <c r="BH139" i="2"/>
  <c r="BG139" i="2"/>
  <c r="BF139" i="2"/>
  <c r="T139" i="2"/>
  <c r="T138" i="2" s="1"/>
  <c r="R139" i="2"/>
  <c r="R138" i="2" s="1"/>
  <c r="P139" i="2"/>
  <c r="P138" i="2" s="1"/>
  <c r="BI136" i="2"/>
  <c r="BH136" i="2"/>
  <c r="BG136" i="2"/>
  <c r="BF136" i="2"/>
  <c r="T136" i="2"/>
  <c r="T135" i="2" s="1"/>
  <c r="R136" i="2"/>
  <c r="R135" i="2" s="1"/>
  <c r="P136" i="2"/>
  <c r="P135" i="2" s="1"/>
  <c r="BI133" i="2"/>
  <c r="BH133" i="2"/>
  <c r="BG133" i="2"/>
  <c r="BF133" i="2"/>
  <c r="T133" i="2"/>
  <c r="R133" i="2"/>
  <c r="P133" i="2"/>
  <c r="BI132" i="2"/>
  <c r="BH132" i="2"/>
  <c r="BG132" i="2"/>
  <c r="BF132" i="2"/>
  <c r="T132" i="2"/>
  <c r="R132" i="2"/>
  <c r="P132" i="2"/>
  <c r="BI131" i="2"/>
  <c r="BH131" i="2"/>
  <c r="BG131" i="2"/>
  <c r="BF131" i="2"/>
  <c r="T131" i="2"/>
  <c r="R131" i="2"/>
  <c r="P131" i="2"/>
  <c r="BI129" i="2"/>
  <c r="BH129" i="2"/>
  <c r="BG129" i="2"/>
  <c r="BF129" i="2"/>
  <c r="T129" i="2"/>
  <c r="R129" i="2"/>
  <c r="P129" i="2"/>
  <c r="BI128" i="2"/>
  <c r="BH128" i="2"/>
  <c r="BG128" i="2"/>
  <c r="BF128" i="2"/>
  <c r="T128" i="2"/>
  <c r="R128" i="2"/>
  <c r="P128" i="2"/>
  <c r="J122" i="2"/>
  <c r="J121" i="2"/>
  <c r="F121" i="2"/>
  <c r="F119" i="2"/>
  <c r="E117" i="2"/>
  <c r="J94" i="2"/>
  <c r="J93" i="2"/>
  <c r="F93" i="2"/>
  <c r="F91" i="2"/>
  <c r="E89" i="2"/>
  <c r="J20" i="2"/>
  <c r="E20" i="2"/>
  <c r="F94" i="2" s="1"/>
  <c r="J19" i="2"/>
  <c r="J14" i="2"/>
  <c r="J119" i="2"/>
  <c r="E7" i="2"/>
  <c r="E85" i="2"/>
  <c r="L90" i="1"/>
  <c r="AM90" i="1"/>
  <c r="AM89" i="1"/>
  <c r="L89" i="1"/>
  <c r="AM87" i="1"/>
  <c r="L87" i="1"/>
  <c r="L85" i="1"/>
  <c r="L84" i="1"/>
  <c r="BK125" i="4"/>
  <c r="BK647" i="3"/>
  <c r="J644" i="3"/>
  <c r="J642" i="3"/>
  <c r="BK624" i="3"/>
  <c r="J621" i="3"/>
  <c r="BK619" i="3"/>
  <c r="J617" i="3"/>
  <c r="J609" i="3"/>
  <c r="J606" i="3"/>
  <c r="J604" i="3"/>
  <c r="J595" i="3"/>
  <c r="J588" i="3"/>
  <c r="J586" i="3"/>
  <c r="BK575" i="3"/>
  <c r="BK566" i="3"/>
  <c r="BK564" i="3"/>
  <c r="J558" i="3"/>
  <c r="BK543" i="3"/>
  <c r="J540" i="3"/>
  <c r="J538" i="3"/>
  <c r="J536" i="3"/>
  <c r="BK534" i="3"/>
  <c r="BK526" i="3"/>
  <c r="BK520" i="3"/>
  <c r="J517" i="3"/>
  <c r="J510" i="3"/>
  <c r="J503" i="3"/>
  <c r="BK502" i="3"/>
  <c r="J495" i="3"/>
  <c r="BK492" i="3"/>
  <c r="J488" i="3"/>
  <c r="J485" i="3"/>
  <c r="BK484" i="3"/>
  <c r="J482" i="3"/>
  <c r="J480" i="3"/>
  <c r="J478" i="3"/>
  <c r="J476" i="3"/>
  <c r="BK473" i="3"/>
  <c r="J471" i="3"/>
  <c r="J466" i="3"/>
  <c r="J464" i="3"/>
  <c r="J462" i="3"/>
  <c r="BK460" i="3"/>
  <c r="BK457" i="3"/>
  <c r="BK455" i="3"/>
  <c r="J453" i="3"/>
  <c r="J451" i="3"/>
  <c r="J449" i="3"/>
  <c r="BK445" i="3"/>
  <c r="BK441" i="3"/>
  <c r="BK440" i="3"/>
  <c r="BK429" i="3"/>
  <c r="J423" i="3"/>
  <c r="BK421" i="3"/>
  <c r="J417" i="3"/>
  <c r="BK416" i="3"/>
  <c r="BK414" i="3"/>
  <c r="J409" i="3"/>
  <c r="J406" i="3"/>
  <c r="BK401" i="3"/>
  <c r="BK399" i="3"/>
  <c r="BK397" i="3"/>
  <c r="BK396" i="3"/>
  <c r="BK387" i="3"/>
  <c r="BK382" i="3"/>
  <c r="J379" i="3"/>
  <c r="BK377" i="3"/>
  <c r="BK373" i="3"/>
  <c r="BK370" i="3"/>
  <c r="BK368" i="3"/>
  <c r="BK366" i="3"/>
  <c r="BK325" i="3"/>
  <c r="J323" i="3"/>
  <c r="BK299" i="3"/>
  <c r="J298" i="3"/>
  <c r="BK296" i="3"/>
  <c r="J295" i="3"/>
  <c r="BK290" i="3"/>
  <c r="J288" i="3"/>
  <c r="J282" i="3"/>
  <c r="J279" i="3"/>
  <c r="BK276" i="3"/>
  <c r="J274" i="3"/>
  <c r="BK272" i="3"/>
  <c r="BK271" i="3"/>
  <c r="BK262" i="3"/>
  <c r="J257" i="3"/>
  <c r="BK254" i="3"/>
  <c r="J252" i="3"/>
  <c r="BK247" i="3"/>
  <c r="BK243" i="3"/>
  <c r="BK226" i="3"/>
  <c r="BK225" i="3"/>
  <c r="BK208" i="3"/>
  <c r="BK206" i="3"/>
  <c r="BK204" i="3"/>
  <c r="BK193" i="3"/>
  <c r="J191" i="3"/>
  <c r="BK190" i="3"/>
  <c r="J177" i="3"/>
  <c r="J164" i="3"/>
  <c r="J163" i="3"/>
  <c r="J151" i="3"/>
  <c r="J149" i="3"/>
  <c r="J147" i="3"/>
  <c r="BK141" i="2"/>
  <c r="BK133" i="2"/>
  <c r="BK132" i="2"/>
  <c r="BK129" i="2"/>
  <c r="BK128" i="2"/>
  <c r="AS98" i="1"/>
  <c r="J650" i="3"/>
  <c r="J643" i="3"/>
  <c r="J638" i="3"/>
  <c r="BK627" i="3"/>
  <c r="BK622" i="3"/>
  <c r="BK620" i="3"/>
  <c r="J619" i="3"/>
  <c r="BK609" i="3"/>
  <c r="BK606" i="3"/>
  <c r="BK604" i="3"/>
  <c r="BK602" i="3"/>
  <c r="J601" i="3"/>
  <c r="BK580" i="3"/>
  <c r="BK578" i="3"/>
  <c r="J577" i="3"/>
  <c r="J562" i="3"/>
  <c r="J561" i="3"/>
  <c r="J555" i="3"/>
  <c r="BK552" i="3"/>
  <c r="BK550" i="3"/>
  <c r="BK545" i="3"/>
  <c r="J542" i="3"/>
  <c r="BK529" i="3"/>
  <c r="J526" i="3"/>
  <c r="BK524" i="3"/>
  <c r="J519" i="3"/>
  <c r="BK514" i="3"/>
  <c r="BK512" i="3"/>
  <c r="J499" i="3"/>
  <c r="J496" i="3"/>
  <c r="BK495" i="3"/>
  <c r="BK487" i="3"/>
  <c r="BK485" i="3"/>
  <c r="BK476" i="3"/>
  <c r="BK466" i="3"/>
  <c r="BK462" i="3"/>
  <c r="BK461" i="3"/>
  <c r="J460" i="3"/>
  <c r="BK458" i="3"/>
  <c r="BK451" i="3"/>
  <c r="BK447" i="3"/>
  <c r="J441" i="3"/>
  <c r="J440" i="3"/>
  <c r="BK438" i="3"/>
  <c r="BK435" i="3"/>
  <c r="J429" i="3"/>
  <c r="BK428" i="3"/>
  <c r="BK426" i="3"/>
  <c r="BK425" i="3"/>
  <c r="J419" i="3"/>
  <c r="BK417" i="3"/>
  <c r="BK409" i="3"/>
  <c r="BK403" i="3"/>
  <c r="J396" i="3"/>
  <c r="J395" i="3"/>
  <c r="J390" i="3"/>
  <c r="J387" i="3"/>
  <c r="BK379" i="3"/>
  <c r="BK375" i="3"/>
  <c r="J370" i="3"/>
  <c r="BK361" i="3"/>
  <c r="BK346" i="3"/>
  <c r="BK332" i="3"/>
  <c r="J327" i="3"/>
  <c r="BK323" i="3"/>
  <c r="BK321" i="3"/>
  <c r="BK292" i="3"/>
  <c r="BK286" i="3"/>
  <c r="J284" i="3"/>
  <c r="BK282" i="3"/>
  <c r="J281" i="3"/>
  <c r="J276" i="3"/>
  <c r="BK274" i="3"/>
  <c r="J272" i="3"/>
  <c r="BK270" i="3"/>
  <c r="BK268" i="3"/>
  <c r="J266" i="3"/>
  <c r="BK264" i="3"/>
  <c r="BK252" i="3"/>
  <c r="BK251" i="3"/>
  <c r="BK249" i="3"/>
  <c r="BK241" i="3"/>
  <c r="J225" i="3"/>
  <c r="J125" i="4"/>
  <c r="BK663" i="3"/>
  <c r="BK650" i="3"/>
  <c r="BK643" i="3"/>
  <c r="BK638" i="3"/>
  <c r="J627" i="3"/>
  <c r="BK621" i="3"/>
  <c r="BK617" i="3"/>
  <c r="J616" i="3"/>
  <c r="J600" i="3"/>
  <c r="J599" i="3"/>
  <c r="BK595" i="3"/>
  <c r="J593" i="3"/>
  <c r="BK588" i="3"/>
  <c r="BK586" i="3"/>
  <c r="J582" i="3"/>
  <c r="J580" i="3"/>
  <c r="J566" i="3"/>
  <c r="J564" i="3"/>
  <c r="BK562" i="3"/>
  <c r="BK561" i="3"/>
  <c r="BK555" i="3"/>
  <c r="J548" i="3"/>
  <c r="J545" i="3"/>
  <c r="J543" i="3"/>
  <c r="J534" i="3"/>
  <c r="BK533" i="3"/>
  <c r="BK531" i="3"/>
  <c r="J524" i="3"/>
  <c r="BK523" i="3"/>
  <c r="J520" i="3"/>
  <c r="BK518" i="3"/>
  <c r="BK517" i="3"/>
  <c r="J511" i="3"/>
  <c r="J500" i="3"/>
  <c r="J492" i="3"/>
  <c r="BK488" i="3"/>
  <c r="J484" i="3"/>
  <c r="BK478" i="3"/>
  <c r="BK471" i="3"/>
  <c r="BK464" i="3"/>
  <c r="BK433" i="3"/>
  <c r="BK431" i="3"/>
  <c r="J426" i="3"/>
  <c r="J414" i="3"/>
  <c r="BK412" i="3"/>
  <c r="BK406" i="3"/>
  <c r="BK402" i="3"/>
  <c r="J401" i="3"/>
  <c r="J397" i="3"/>
  <c r="BK395" i="3"/>
  <c r="J382" i="3"/>
  <c r="J373" i="3"/>
  <c r="J366" i="3"/>
  <c r="J364" i="3"/>
  <c r="J346" i="3"/>
  <c r="J325" i="3"/>
  <c r="J321" i="3"/>
  <c r="BK320" i="3"/>
  <c r="BK318" i="3"/>
  <c r="BK298" i="3"/>
  <c r="J296" i="3"/>
  <c r="BK294" i="3"/>
  <c r="J290" i="3"/>
  <c r="BK288" i="3"/>
  <c r="BK284" i="3"/>
  <c r="BK279" i="3"/>
  <c r="J270" i="3"/>
  <c r="BK266" i="3"/>
  <c r="J264" i="3"/>
  <c r="J260" i="3"/>
  <c r="J254" i="3"/>
  <c r="J251" i="3"/>
  <c r="J247" i="3"/>
  <c r="J243" i="3"/>
  <c r="J241" i="3"/>
  <c r="J226" i="3"/>
  <c r="J208" i="3"/>
  <c r="J200" i="3"/>
  <c r="BK199" i="3"/>
  <c r="BK198" i="3"/>
  <c r="J193" i="3"/>
  <c r="BK191" i="3"/>
  <c r="J190" i="3"/>
  <c r="BK177" i="3"/>
  <c r="J161" i="3"/>
  <c r="BK159" i="3"/>
  <c r="BK151" i="3"/>
  <c r="BK149" i="3"/>
  <c r="BK147" i="3"/>
  <c r="J141" i="2"/>
  <c r="J139" i="2"/>
  <c r="BK136" i="2"/>
  <c r="J133" i="2"/>
  <c r="J132" i="2"/>
  <c r="BK131" i="2"/>
  <c r="BK671" i="3"/>
  <c r="J671" i="3"/>
  <c r="BK669" i="3"/>
  <c r="J669" i="3"/>
  <c r="BK667" i="3"/>
  <c r="J667" i="3"/>
  <c r="BK666" i="3"/>
  <c r="J666" i="3"/>
  <c r="BK664" i="3"/>
  <c r="J664" i="3"/>
  <c r="J663" i="3"/>
  <c r="J647" i="3"/>
  <c r="BK644" i="3"/>
  <c r="BK642" i="3"/>
  <c r="J624" i="3"/>
  <c r="J622" i="3"/>
  <c r="J620" i="3"/>
  <c r="BK616" i="3"/>
  <c r="J602" i="3"/>
  <c r="BK601" i="3"/>
  <c r="BK600" i="3"/>
  <c r="BK599" i="3"/>
  <c r="BK593" i="3"/>
  <c r="BK582" i="3"/>
  <c r="J578" i="3"/>
  <c r="BK577" i="3"/>
  <c r="J575" i="3"/>
  <c r="BK558" i="3"/>
  <c r="J552" i="3"/>
  <c r="J550" i="3"/>
  <c r="BK548" i="3"/>
  <c r="BK542" i="3"/>
  <c r="BK540" i="3"/>
  <c r="BK538" i="3"/>
  <c r="BK536" i="3"/>
  <c r="J533" i="3"/>
  <c r="J531" i="3"/>
  <c r="J529" i="3"/>
  <c r="J523" i="3"/>
  <c r="BK519" i="3"/>
  <c r="J518" i="3"/>
  <c r="J514" i="3"/>
  <c r="J512" i="3"/>
  <c r="BK511" i="3"/>
  <c r="BK510" i="3"/>
  <c r="BK503" i="3"/>
  <c r="J502" i="3"/>
  <c r="BK500" i="3"/>
  <c r="BK499" i="3"/>
  <c r="BK496" i="3"/>
  <c r="J487" i="3"/>
  <c r="BK482" i="3"/>
  <c r="BK480" i="3"/>
  <c r="J473" i="3"/>
  <c r="J461" i="3"/>
  <c r="J458" i="3"/>
  <c r="J457" i="3"/>
  <c r="J455" i="3"/>
  <c r="BK453" i="3"/>
  <c r="BK449" i="3"/>
  <c r="J447" i="3"/>
  <c r="J445" i="3"/>
  <c r="J438" i="3"/>
  <c r="J435" i="3"/>
  <c r="J433" i="3"/>
  <c r="J431" i="3"/>
  <c r="J428" i="3"/>
  <c r="J425" i="3"/>
  <c r="BK423" i="3"/>
  <c r="J421" i="3"/>
  <c r="BK419" i="3"/>
  <c r="J416" i="3"/>
  <c r="J412" i="3"/>
  <c r="J403" i="3"/>
  <c r="J402" i="3"/>
  <c r="J399" i="3"/>
  <c r="BK390" i="3"/>
  <c r="J377" i="3"/>
  <c r="J375" i="3"/>
  <c r="J368" i="3"/>
  <c r="BK364" i="3"/>
  <c r="J361" i="3"/>
  <c r="J332" i="3"/>
  <c r="BK327" i="3"/>
  <c r="J320" i="3"/>
  <c r="J318" i="3"/>
  <c r="BK302" i="3"/>
  <c r="J302" i="3"/>
  <c r="J299" i="3"/>
  <c r="BK295" i="3"/>
  <c r="J294" i="3"/>
  <c r="J292" i="3"/>
  <c r="J286" i="3"/>
  <c r="BK281" i="3"/>
  <c r="J271" i="3"/>
  <c r="J268" i="3"/>
  <c r="J262" i="3"/>
  <c r="BK260" i="3"/>
  <c r="BK257" i="3"/>
  <c r="J249" i="3"/>
  <c r="J206" i="3"/>
  <c r="J204" i="3"/>
  <c r="BK200" i="3"/>
  <c r="J199" i="3"/>
  <c r="J198" i="3"/>
  <c r="BK164" i="3"/>
  <c r="BK163" i="3"/>
  <c r="BK161" i="3"/>
  <c r="J159" i="3"/>
  <c r="BK139" i="2"/>
  <c r="J136" i="2"/>
  <c r="J131" i="2"/>
  <c r="J129" i="2"/>
  <c r="J128" i="2"/>
  <c r="AS95" i="1"/>
  <c r="J36" i="4"/>
  <c r="AW99" i="1" s="1"/>
  <c r="F39" i="4"/>
  <c r="BD99" i="1" s="1"/>
  <c r="BD98" i="1" s="1"/>
  <c r="R127" i="2" l="1"/>
  <c r="R126" i="2"/>
  <c r="R125" i="2" s="1"/>
  <c r="P146" i="3"/>
  <c r="T146" i="3"/>
  <c r="T158" i="3"/>
  <c r="T205" i="3"/>
  <c r="T256" i="3"/>
  <c r="T289" i="3"/>
  <c r="T326" i="3"/>
  <c r="T389" i="3"/>
  <c r="P408" i="3"/>
  <c r="BK422" i="3"/>
  <c r="J422" i="3"/>
  <c r="J112" i="3" s="1"/>
  <c r="R422" i="3"/>
  <c r="BK430" i="3"/>
  <c r="J430" i="3"/>
  <c r="J114" i="3" s="1"/>
  <c r="BK463" i="3"/>
  <c r="J463" i="3" s="1"/>
  <c r="J115" i="3" s="1"/>
  <c r="BK513" i="3"/>
  <c r="J513" i="3"/>
  <c r="J116" i="3" s="1"/>
  <c r="P127" i="2"/>
  <c r="P126" i="2"/>
  <c r="P125" i="2" s="1"/>
  <c r="AU96" i="1" s="1"/>
  <c r="P158" i="3"/>
  <c r="R205" i="3"/>
  <c r="R256" i="3"/>
  <c r="R289" i="3"/>
  <c r="P326" i="3"/>
  <c r="R389" i="3"/>
  <c r="BK408" i="3"/>
  <c r="P422" i="3"/>
  <c r="P427" i="3"/>
  <c r="R427" i="3"/>
  <c r="R430" i="3"/>
  <c r="T463" i="3"/>
  <c r="R513" i="3"/>
  <c r="P525" i="3"/>
  <c r="T525" i="3"/>
  <c r="BK544" i="3"/>
  <c r="J544" i="3"/>
  <c r="J119" i="3" s="1"/>
  <c r="T544" i="3"/>
  <c r="R579" i="3"/>
  <c r="P603" i="3"/>
  <c r="T603" i="3"/>
  <c r="P626" i="3"/>
  <c r="BK158" i="3"/>
  <c r="J158" i="3"/>
  <c r="J101" i="3" s="1"/>
  <c r="BK205" i="3"/>
  <c r="J205" i="3" s="1"/>
  <c r="J102" i="3" s="1"/>
  <c r="BK256" i="3"/>
  <c r="J256" i="3" s="1"/>
  <c r="J103" i="3" s="1"/>
  <c r="BK289" i="3"/>
  <c r="J289" i="3"/>
  <c r="J104" i="3" s="1"/>
  <c r="BK326" i="3"/>
  <c r="J326" i="3" s="1"/>
  <c r="J105" i="3" s="1"/>
  <c r="BK389" i="3"/>
  <c r="J389" i="3" s="1"/>
  <c r="J106" i="3" s="1"/>
  <c r="R408" i="3"/>
  <c r="BK427" i="3"/>
  <c r="J427" i="3" s="1"/>
  <c r="J113" i="3" s="1"/>
  <c r="T427" i="3"/>
  <c r="T430" i="3"/>
  <c r="R463" i="3"/>
  <c r="T513" i="3"/>
  <c r="BK530" i="3"/>
  <c r="J530" i="3" s="1"/>
  <c r="J118" i="3" s="1"/>
  <c r="P530" i="3"/>
  <c r="T530" i="3"/>
  <c r="R544" i="3"/>
  <c r="P579" i="3"/>
  <c r="T579" i="3"/>
  <c r="BK626" i="3"/>
  <c r="J626" i="3"/>
  <c r="J122" i="3" s="1"/>
  <c r="T626" i="3"/>
  <c r="BK127" i="2"/>
  <c r="J127" i="2" s="1"/>
  <c r="J100" i="2" s="1"/>
  <c r="T127" i="2"/>
  <c r="T126" i="2" s="1"/>
  <c r="T125" i="2" s="1"/>
  <c r="BK146" i="3"/>
  <c r="J146" i="3"/>
  <c r="J100" i="3" s="1"/>
  <c r="R146" i="3"/>
  <c r="R158" i="3"/>
  <c r="P205" i="3"/>
  <c r="P256" i="3"/>
  <c r="P289" i="3"/>
  <c r="R326" i="3"/>
  <c r="P389" i="3"/>
  <c r="T408" i="3"/>
  <c r="T407" i="3"/>
  <c r="T422" i="3"/>
  <c r="P430" i="3"/>
  <c r="P463" i="3"/>
  <c r="P513" i="3"/>
  <c r="BK525" i="3"/>
  <c r="J525" i="3"/>
  <c r="J117" i="3" s="1"/>
  <c r="R525" i="3"/>
  <c r="R530" i="3"/>
  <c r="P544" i="3"/>
  <c r="BK579" i="3"/>
  <c r="J579" i="3"/>
  <c r="J120" i="3" s="1"/>
  <c r="BK603" i="3"/>
  <c r="J603" i="3"/>
  <c r="J121" i="3" s="1"/>
  <c r="R603" i="3"/>
  <c r="R626" i="3"/>
  <c r="J91" i="2"/>
  <c r="BE132" i="2"/>
  <c r="F141" i="3"/>
  <c r="BE149" i="3"/>
  <c r="BE249" i="3"/>
  <c r="BE251" i="3"/>
  <c r="BE252" i="3"/>
  <c r="BE268" i="3"/>
  <c r="BE272" i="3"/>
  <c r="BE276" i="3"/>
  <c r="BE282" i="3"/>
  <c r="BE284" i="3"/>
  <c r="BE288" i="3"/>
  <c r="BE320" i="3"/>
  <c r="BE321" i="3"/>
  <c r="BE375" i="3"/>
  <c r="BE377" i="3"/>
  <c r="BE379" i="3"/>
  <c r="BE395" i="3"/>
  <c r="BE396" i="3"/>
  <c r="BE399" i="3"/>
  <c r="BE403" i="3"/>
  <c r="BE406" i="3"/>
  <c r="BE412" i="3"/>
  <c r="BE416" i="3"/>
  <c r="BE428" i="3"/>
  <c r="BE433" i="3"/>
  <c r="BE447" i="3"/>
  <c r="BE451" i="3"/>
  <c r="BE457" i="3"/>
  <c r="BE458" i="3"/>
  <c r="BE461" i="3"/>
  <c r="BE464" i="3"/>
  <c r="BE466" i="3"/>
  <c r="BE471" i="3"/>
  <c r="BE484" i="3"/>
  <c r="BE487" i="3"/>
  <c r="BE492" i="3"/>
  <c r="BE510" i="3"/>
  <c r="BE524" i="3"/>
  <c r="BE531" i="3"/>
  <c r="BE534" i="3"/>
  <c r="BE543" i="3"/>
  <c r="BE552" i="3"/>
  <c r="BE558" i="3"/>
  <c r="BE564" i="3"/>
  <c r="BE566" i="3"/>
  <c r="BE577" i="3"/>
  <c r="BE586" i="3"/>
  <c r="BE604" i="3"/>
  <c r="BE616" i="3"/>
  <c r="BE617" i="3"/>
  <c r="BE620" i="3"/>
  <c r="BE624" i="3"/>
  <c r="BE627" i="3"/>
  <c r="BE638" i="3"/>
  <c r="BE643" i="3"/>
  <c r="BE644" i="3"/>
  <c r="BE664" i="3"/>
  <c r="BE666" i="3"/>
  <c r="BE667" i="3"/>
  <c r="BE669" i="3"/>
  <c r="BE671" i="3"/>
  <c r="E113" i="2"/>
  <c r="F122" i="2"/>
  <c r="BE128" i="2"/>
  <c r="BE129" i="2"/>
  <c r="BE131" i="2"/>
  <c r="BE136" i="2"/>
  <c r="BE139" i="2"/>
  <c r="BE141" i="2"/>
  <c r="BK135" i="2"/>
  <c r="J135" i="2"/>
  <c r="J101" i="2" s="1"/>
  <c r="J91" i="3"/>
  <c r="E132" i="3"/>
  <c r="BE147" i="3"/>
  <c r="BE151" i="3"/>
  <c r="BE159" i="3"/>
  <c r="BE164" i="3"/>
  <c r="BE177" i="3"/>
  <c r="BE190" i="3"/>
  <c r="BE191" i="3"/>
  <c r="BE193" i="3"/>
  <c r="BE198" i="3"/>
  <c r="BE199" i="3"/>
  <c r="BE200" i="3"/>
  <c r="BE243" i="3"/>
  <c r="BE247" i="3"/>
  <c r="BE260" i="3"/>
  <c r="BE271" i="3"/>
  <c r="BE274" i="3"/>
  <c r="BE294" i="3"/>
  <c r="BE323" i="3"/>
  <c r="BE325" i="3"/>
  <c r="BE346" i="3"/>
  <c r="BE366" i="3"/>
  <c r="BE373" i="3"/>
  <c r="BE382" i="3"/>
  <c r="BE387" i="3"/>
  <c r="BE397" i="3"/>
  <c r="BE417" i="3"/>
  <c r="BE421" i="3"/>
  <c r="BE435" i="3"/>
  <c r="BE485" i="3"/>
  <c r="BE495" i="3"/>
  <c r="BE496" i="3"/>
  <c r="BE499" i="3"/>
  <c r="BE502" i="3"/>
  <c r="BE511" i="3"/>
  <c r="BE518" i="3"/>
  <c r="BE526" i="3"/>
  <c r="BE536" i="3"/>
  <c r="BE538" i="3"/>
  <c r="BE540" i="3"/>
  <c r="BE545" i="3"/>
  <c r="BE575" i="3"/>
  <c r="BE600" i="3"/>
  <c r="BE602" i="3"/>
  <c r="BE619" i="3"/>
  <c r="BE622" i="3"/>
  <c r="BE642" i="3"/>
  <c r="BE663" i="3"/>
  <c r="BK418" i="3"/>
  <c r="J418" i="3"/>
  <c r="J110" i="3" s="1"/>
  <c r="E110" i="4"/>
  <c r="F119" i="4"/>
  <c r="BC99" i="1"/>
  <c r="BE226" i="3"/>
  <c r="BE254" i="3"/>
  <c r="BE257" i="3"/>
  <c r="BE262" i="3"/>
  <c r="BE295" i="3"/>
  <c r="BE298" i="3"/>
  <c r="BE302" i="3"/>
  <c r="BE368" i="3"/>
  <c r="BE370" i="3"/>
  <c r="BE401" i="3"/>
  <c r="BE402" i="3"/>
  <c r="BE409" i="3"/>
  <c r="BE414" i="3"/>
  <c r="BE419" i="3"/>
  <c r="BE429" i="3"/>
  <c r="BE431" i="3"/>
  <c r="BE445" i="3"/>
  <c r="BE473" i="3"/>
  <c r="BE476" i="3"/>
  <c r="BE478" i="3"/>
  <c r="BE480" i="3"/>
  <c r="BE482" i="3"/>
  <c r="BE488" i="3"/>
  <c r="BE500" i="3"/>
  <c r="BE503" i="3"/>
  <c r="BE514" i="3"/>
  <c r="BE519" i="3"/>
  <c r="BE520" i="3"/>
  <c r="BE533" i="3"/>
  <c r="BE542" i="3"/>
  <c r="BE555" i="3"/>
  <c r="BE562" i="3"/>
  <c r="BE588" i="3"/>
  <c r="BE599" i="3"/>
  <c r="BE609" i="3"/>
  <c r="BE621" i="3"/>
  <c r="BK405" i="3"/>
  <c r="J405" i="3" s="1"/>
  <c r="J107" i="3" s="1"/>
  <c r="BK420" i="3"/>
  <c r="J420" i="3" s="1"/>
  <c r="J111" i="3" s="1"/>
  <c r="BE125" i="4"/>
  <c r="F35" i="4" s="1"/>
  <c r="AZ99" i="1" s="1"/>
  <c r="AZ98" i="1" s="1"/>
  <c r="AV98" i="1" s="1"/>
  <c r="BE133" i="2"/>
  <c r="BK138" i="2"/>
  <c r="J138" i="2" s="1"/>
  <c r="J102" i="2" s="1"/>
  <c r="BK140" i="2"/>
  <c r="J140" i="2"/>
  <c r="J103" i="2" s="1"/>
  <c r="BE161" i="3"/>
  <c r="BE163" i="3"/>
  <c r="BE204" i="3"/>
  <c r="BE206" i="3"/>
  <c r="BE208" i="3"/>
  <c r="BE225" i="3"/>
  <c r="BE241" i="3"/>
  <c r="BE264" i="3"/>
  <c r="BE266" i="3"/>
  <c r="BE270" i="3"/>
  <c r="BE279" i="3"/>
  <c r="BE281" i="3"/>
  <c r="BE286" i="3"/>
  <c r="BE290" i="3"/>
  <c r="BE292" i="3"/>
  <c r="BE296" i="3"/>
  <c r="BE299" i="3"/>
  <c r="BE318" i="3"/>
  <c r="BE327" i="3"/>
  <c r="BE332" i="3"/>
  <c r="BE361" i="3"/>
  <c r="BE364" i="3"/>
  <c r="BE390" i="3"/>
  <c r="BE423" i="3"/>
  <c r="BE425" i="3"/>
  <c r="BE426" i="3"/>
  <c r="BE438" i="3"/>
  <c r="BE440" i="3"/>
  <c r="BE441" i="3"/>
  <c r="BE449" i="3"/>
  <c r="BE453" i="3"/>
  <c r="BE455" i="3"/>
  <c r="BE460" i="3"/>
  <c r="BE462" i="3"/>
  <c r="BE512" i="3"/>
  <c r="BE517" i="3"/>
  <c r="BE523" i="3"/>
  <c r="BE529" i="3"/>
  <c r="BE548" i="3"/>
  <c r="BE550" i="3"/>
  <c r="BE561" i="3"/>
  <c r="BE578" i="3"/>
  <c r="BE580" i="3"/>
  <c r="BE582" i="3"/>
  <c r="BE593" i="3"/>
  <c r="BE595" i="3"/>
  <c r="BE601" i="3"/>
  <c r="BE606" i="3"/>
  <c r="BE647" i="3"/>
  <c r="BE650" i="3"/>
  <c r="J91" i="4"/>
  <c r="BK124" i="4"/>
  <c r="J124" i="4" s="1"/>
  <c r="J100" i="4" s="1"/>
  <c r="F38" i="2"/>
  <c r="BC96" i="1" s="1"/>
  <c r="F36" i="3"/>
  <c r="BA97" i="1" s="1"/>
  <c r="F37" i="3"/>
  <c r="BB97" i="1" s="1"/>
  <c r="F36" i="2"/>
  <c r="BA96" i="1" s="1"/>
  <c r="F37" i="2"/>
  <c r="BB96" i="1" s="1"/>
  <c r="J36" i="3"/>
  <c r="AW97" i="1" s="1"/>
  <c r="AS94" i="1"/>
  <c r="F36" i="4"/>
  <c r="BA99" i="1" s="1"/>
  <c r="BA98" i="1" s="1"/>
  <c r="AW98" i="1" s="1"/>
  <c r="J36" i="2"/>
  <c r="AW96" i="1" s="1"/>
  <c r="F39" i="2"/>
  <c r="BD96" i="1" s="1"/>
  <c r="F38" i="3"/>
  <c r="BC97" i="1" s="1"/>
  <c r="F39" i="3"/>
  <c r="BD97" i="1" s="1"/>
  <c r="BC98" i="1"/>
  <c r="AY98" i="1" s="1"/>
  <c r="P407" i="3" l="1"/>
  <c r="R407" i="3"/>
  <c r="BK407" i="3"/>
  <c r="J407" i="3"/>
  <c r="J108" i="3" s="1"/>
  <c r="T145" i="3"/>
  <c r="T144" i="3"/>
  <c r="R145" i="3"/>
  <c r="P145" i="3"/>
  <c r="P144" i="3" s="1"/>
  <c r="AU97" i="1" s="1"/>
  <c r="AU95" i="1" s="1"/>
  <c r="AU94" i="1" s="1"/>
  <c r="BK145" i="3"/>
  <c r="J145" i="3"/>
  <c r="J99" i="3" s="1"/>
  <c r="BK126" i="2"/>
  <c r="J126" i="2" s="1"/>
  <c r="J99" i="2" s="1"/>
  <c r="J408" i="3"/>
  <c r="J109" i="3"/>
  <c r="BK123" i="4"/>
  <c r="J123" i="4"/>
  <c r="J99" i="4" s="1"/>
  <c r="BD95" i="1"/>
  <c r="BD94" i="1" s="1"/>
  <c r="W33" i="1" s="1"/>
  <c r="BB95" i="1"/>
  <c r="AX95" i="1" s="1"/>
  <c r="F35" i="2"/>
  <c r="AZ96" i="1" s="1"/>
  <c r="BC95" i="1"/>
  <c r="AY95" i="1" s="1"/>
  <c r="J35" i="2"/>
  <c r="AV96" i="1" s="1"/>
  <c r="AT96" i="1" s="1"/>
  <c r="BA95" i="1"/>
  <c r="AW95" i="1" s="1"/>
  <c r="J35" i="4"/>
  <c r="AV99" i="1" s="1"/>
  <c r="AT99" i="1" s="1"/>
  <c r="J35" i="3"/>
  <c r="AV97" i="1" s="1"/>
  <c r="AT97" i="1" s="1"/>
  <c r="AT98" i="1"/>
  <c r="F35" i="3"/>
  <c r="AZ97" i="1" s="1"/>
  <c r="R144" i="3" l="1"/>
  <c r="BK144" i="3"/>
  <c r="J144" i="3" s="1"/>
  <c r="J32" i="3" s="1"/>
  <c r="AG97" i="1" s="1"/>
  <c r="AN97" i="1" s="1"/>
  <c r="BK125" i="2"/>
  <c r="J125" i="2" s="1"/>
  <c r="J32" i="2" s="1"/>
  <c r="AG96" i="1" s="1"/>
  <c r="AN96" i="1" s="1"/>
  <c r="BK122" i="4"/>
  <c r="J122" i="4" s="1"/>
  <c r="J98" i="4" s="1"/>
  <c r="AZ95" i="1"/>
  <c r="AV95" i="1" s="1"/>
  <c r="AT95" i="1" s="1"/>
  <c r="BC94" i="1"/>
  <c r="W32" i="1" s="1"/>
  <c r="BB94" i="1"/>
  <c r="W31" i="1" s="1"/>
  <c r="BA94" i="1"/>
  <c r="AW94" i="1" s="1"/>
  <c r="AK30" i="1" s="1"/>
  <c r="J41" i="2" l="1"/>
  <c r="J98" i="2"/>
  <c r="J98" i="3"/>
  <c r="J41" i="3"/>
  <c r="AX94" i="1"/>
  <c r="AZ94" i="1"/>
  <c r="W29" i="1" s="1"/>
  <c r="W30" i="1"/>
  <c r="AY94" i="1"/>
  <c r="AG95" i="1"/>
  <c r="J32" i="4"/>
  <c r="AG99" i="1"/>
  <c r="AN99" i="1" s="1"/>
  <c r="AN95" i="1" l="1"/>
  <c r="J41" i="4"/>
  <c r="AG98" i="1"/>
  <c r="AN98" i="1"/>
  <c r="AV94" i="1"/>
  <c r="AK29" i="1" s="1"/>
  <c r="AG94" i="1" l="1"/>
  <c r="AK26" i="1" s="1"/>
  <c r="AK35" i="1" s="1"/>
  <c r="AT94" i="1"/>
  <c r="AN94" i="1" l="1"/>
</calcChain>
</file>

<file path=xl/sharedStrings.xml><?xml version="1.0" encoding="utf-8"?>
<sst xmlns="http://schemas.openxmlformats.org/spreadsheetml/2006/main" count="6521" uniqueCount="1236">
  <si>
    <t>Export Komplet</t>
  </si>
  <si>
    <t/>
  </si>
  <si>
    <t>2.0</t>
  </si>
  <si>
    <t>False</t>
  </si>
  <si>
    <t>{55eff75e-41d6-432f-b540-f1c96aee81e7}</t>
  </si>
  <si>
    <t>&gt;&gt;  skryté sloupce  &lt;&lt;</t>
  </si>
  <si>
    <t>0,01</t>
  </si>
  <si>
    <t>21</t>
  </si>
  <si>
    <t>15</t>
  </si>
  <si>
    <t>REKAPITULACE STAVBY</t>
  </si>
  <si>
    <t>v ---  níže se nacházejí doplnkové a pomocné údaje k sestavám  --- v</t>
  </si>
  <si>
    <t>Návod na vyplnění</t>
  </si>
  <si>
    <t>0,001</t>
  </si>
  <si>
    <t>Kód:</t>
  </si>
  <si>
    <t>20-003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</si>
  <si>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</si>
  <si>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</si>
  <si>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ZŠ Kladenská 494, Přelouč</t>
  </si>
  <si>
    <t>KSO:</t>
  </si>
  <si>
    <t>CC-CZ:</t>
  </si>
  <si>
    <t>Místo:</t>
  </si>
  <si>
    <t>Přelouč</t>
  </si>
  <si>
    <t>Datum:</t>
  </si>
  <si>
    <t>13. 1. 2020</t>
  </si>
  <si>
    <t>Zadavatel:</t>
  </si>
  <si>
    <t>IČ:</t>
  </si>
  <si>
    <t>Město Přelouč</t>
  </si>
  <si>
    <t>DIČ:</t>
  </si>
  <si>
    <t>Uchazeč:</t>
  </si>
  <si>
    <t>Vyplň údaj</t>
  </si>
  <si>
    <t>Projektant:</t>
  </si>
  <si>
    <t>Ing. Vítězslav Vomočil Pardubice</t>
  </si>
  <si>
    <t>True</t>
  </si>
  <si>
    <t>Zpracovatel:</t>
  </si>
  <si>
    <t>A. Vojtěch</t>
  </si>
  <si>
    <t>Poznámka:</t>
  </si>
  <si>
    <t>Oprava představuje složitý stavební zásah, proto veškeré výměry budou upřesněny po odkrytí a zpřístupnění jednotlivých prvků. Výpis materiálu neslouží dodavateli pro jeho objednávku. Při zpracování cenové nabídky je nutné vycházet ze všech částí projektové dokumentace. (Technická zpráva, výkresová dokumentace, přílohy, legendy, tabulky výrobků, atd.)</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</si>
  <si>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</si>
  <si>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</si>
  <si>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</si>
  <si>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</si>
  <si>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</si>
  <si>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</si>
  <si>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</si>
  <si>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</si>
  <si>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</si>
  <si>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</si>
  <si>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</si>
  <si>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</si>
  <si>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</si>
  <si>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</si>
  <si>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</si>
  <si>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</si>
  <si>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</si>
  <si>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</si>
  <si>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</si>
  <si>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</si>
  <si>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</si>
  <si>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</si>
  <si>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</si>
  <si>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</si>
  <si>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</si>
  <si>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</si>
  <si>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</si>
  <si>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</si>
  <si>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</si>
  <si>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</si>
  <si>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</si>
  <si>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</si>
  <si>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</si>
  <si>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</si>
  <si>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</si>
  <si>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</si>
  <si>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</si>
  <si>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</si>
  <si>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</si>
  <si>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</si>
  <si>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</si>
  <si>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</si>
  <si>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</si>
  <si>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</si>
  <si>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t>
  </si>
  <si>
    <t>Hlavní aktivity projektu</t>
  </si>
  <si>
    <t>STA</t>
  </si>
  <si>
    <t>1</t>
  </si>
  <si>
    <t>{361a7a09-8769-42bf-9cbd-85a458eac00c}</t>
  </si>
  <si>
    <t>2</t>
  </si>
  <si>
    <t>/</t>
  </si>
  <si>
    <t>00</t>
  </si>
  <si>
    <t>Vedlejší a ostatní náklady</t>
  </si>
  <si>
    <t>Soupis</t>
  </si>
  <si>
    <t>{87c71bab-3d9c-4dc1-ac87-11816547527a}</t>
  </si>
  <si>
    <t>01</t>
  </si>
  <si>
    <t>Náhrada stávající stropní konstrukce</t>
  </si>
  <si>
    <t>{01abcaec-d191-44cd-a2c5-9184dbc3bef1}</t>
  </si>
  <si>
    <t>B</t>
  </si>
  <si>
    <t>Vedlejší aktivity projektu</t>
  </si>
  <si>
    <t>{8bc97291-6261-4ffd-94ad-e8a3e4a3da18}</t>
  </si>
  <si>
    <t>{4a968f41-9d5c-4dd5-a611-f2a8b8feda52}</t>
  </si>
  <si>
    <t>KRYCÍ LIST SOUPISU PRACÍ</t>
  </si>
  <si>
    <t>Objekt:</t>
  </si>
  <si>
    <t>A - Hlavní aktivity projektu</t>
  </si>
  <si>
    <t>Soupis:</t>
  </si>
  <si>
    <t>00 - Vedlejší a ostatní náklady</t>
  </si>
  <si>
    <t>REKAPITULACE ČLENĚNÍ SOUPISU PRACÍ</t>
  </si>
  <si>
    <t>Kód dílu - Popis</t>
  </si>
  <si>
    <t>Cena celkem [CZK]</t>
  </si>
  <si>
    <t>Náklady ze soupisu prací</t>
  </si>
  <si>
    <t>-1</t>
  </si>
  <si>
    <t>VRN - Vedlejší rozpočtové náklady</t>
  </si>
  <si>
    <t xml:space="preserve">    VRN3 - Zařízení staveniště</t>
  </si>
  <si>
    <t xml:space="preserve">    VRN4 - Inženýrská činnost</t>
  </si>
  <si>
    <t xml:space="preserve">    VRN5 - Finanční náklady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</si>
  <si>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</si>
  <si>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</si>
  <si>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</si>
  <si>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</si>
  <si>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</si>
  <si>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</si>
  <si>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</si>
  <si>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</si>
  <si>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</si>
  <si>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</si>
  <si>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</si>
  <si>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</si>
  <si>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</si>
  <si>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</si>
  <si>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</si>
  <si>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</si>
  <si>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</si>
  <si>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</si>
  <si>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</si>
  <si>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</si>
  <si>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K</t>
  </si>
  <si>
    <t>031002000</t>
  </si>
  <si>
    <t>Související práce pro zařízení staveniště</t>
  </si>
  <si>
    <t>celek</t>
  </si>
  <si>
    <t>CS ÚRS 2020 01</t>
  </si>
  <si>
    <t>1024</t>
  </si>
  <si>
    <t>-1056595282</t>
  </si>
  <si>
    <t>032002000</t>
  </si>
  <si>
    <t>Vybavení staveniště</t>
  </si>
  <si>
    <t>722896556</t>
  </si>
  <si>
    <t>P</t>
  </si>
  <si>
    <t>3</t>
  </si>
  <si>
    <t>033002000</t>
  </si>
  <si>
    <t>Připojení staveniště na inženýrské sítě</t>
  </si>
  <si>
    <t>1685115627</t>
  </si>
  <si>
    <t>4</t>
  </si>
  <si>
    <t>034002000</t>
  </si>
  <si>
    <t>Zabezpečení staveniště</t>
  </si>
  <si>
    <t>1603914425</t>
  </si>
  <si>
    <t>039002000</t>
  </si>
  <si>
    <t>Zrušení zařízení staveniště</t>
  </si>
  <si>
    <t>-1006518849</t>
  </si>
  <si>
    <t>Poznámka k položce:_x000D_
Odstranění zařízení staveniště a uvedení místa do původního stavu před zřízením ZS.</t>
  </si>
  <si>
    <t>VRN4</t>
  </si>
  <si>
    <t>Inženýrská činnost</t>
  </si>
  <si>
    <t>6</t>
  </si>
  <si>
    <t>045002000</t>
  </si>
  <si>
    <t>Kompletační a koordinační činnost</t>
  </si>
  <si>
    <t>-917209888</t>
  </si>
  <si>
    <t xml:space="preserve">Poznámka k položce:_x000D_
Koordinace veškerých prací a dodávek, které jsou součástí díla. </t>
  </si>
  <si>
    <t>VRN5</t>
  </si>
  <si>
    <t>Finanční náklady</t>
  </si>
  <si>
    <t>8</t>
  </si>
  <si>
    <t>051002000</t>
  </si>
  <si>
    <t>Pojištění stavby</t>
  </si>
  <si>
    <t>644433054</t>
  </si>
  <si>
    <t>VRN7</t>
  </si>
  <si>
    <t>Provozní vlivy</t>
  </si>
  <si>
    <t>7</t>
  </si>
  <si>
    <t>-1144091406</t>
  </si>
  <si>
    <t>01 - Náhrada stávající stropní konstrukce</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</si>
  <si>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</si>
  <si>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</si>
  <si>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</si>
  <si>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</si>
  <si>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t>
  </si>
  <si>
    <t xml:space="preserve">    94 - Lešení a stavební výtahy</t>
  </si>
  <si>
    <t xml:space="preserve">    96 - Bourání konstrukcí</t>
  </si>
  <si>
    <t xml:space="preserve">    997 - Přesun sutě</t>
  </si>
  <si>
    <t xml:space="preserve">    998 - Přesun hmot</t>
  </si>
  <si>
    <t>PSV - Práce a dodávky PSV</t>
  </si>
  <si>
    <t xml:space="preserve">    713 - Izolace tepelné</t>
  </si>
  <si>
    <t xml:space="preserve">    721 - Zdravotechnika </t>
  </si>
  <si>
    <t xml:space="preserve">    741 - Elektroinstalace - silnoproud</t>
  </si>
  <si>
    <t xml:space="preserve">    742 - Elektroinstalace - slaboproud</t>
  </si>
  <si>
    <t xml:space="preserve">    751 - Vzduchotechnika</t>
  </si>
  <si>
    <t xml:space="preserve">    762 - Konstrukce tesařské</t>
  </si>
  <si>
    <t xml:space="preserve">    763 - Konstrukce suché výstavby</t>
  </si>
  <si>
    <t xml:space="preserve">    765 - Krytina skládaná</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</si>
  <si>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</si>
  <si>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</si>
  <si>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</si>
  <si>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</si>
  <si>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</si>
  <si>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</si>
  <si>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HSV</t>
  </si>
  <si>
    <t>Práce a dodávky HSV</t>
  </si>
  <si>
    <t>Svislé a kompletní konstrukce</t>
  </si>
  <si>
    <t>310236241</t>
  </si>
  <si>
    <t>Zazdívka otvorů pl do 0,09 m2 ve zdivu nadzákladovém cihlami pálenými tl do 300 mm</t>
  </si>
  <si>
    <t>kus</t>
  </si>
  <si>
    <t>508837051</t>
  </si>
  <si>
    <t>VV</t>
  </si>
  <si>
    <t>"zazdění nik po vybouraných trámech" 146</t>
  </si>
  <si>
    <t>310279842</t>
  </si>
  <si>
    <t>Zazdívka otvorů pl do 4 m2 ve zdivu nadzákladovém z nepálených tvárnic tl do 300 mm</t>
  </si>
  <si>
    <t>m3</t>
  </si>
  <si>
    <t>1818200873</t>
  </si>
  <si>
    <t>"podezdění schodů" 1,5*0,9*0,5</t>
  </si>
  <si>
    <t>346991121</t>
  </si>
  <si>
    <t>Izolace dvojitých příček proti šíření zvuku polystyrénovými deskami tl 10 mm</t>
  </si>
  <si>
    <t>m2</t>
  </si>
  <si>
    <t>-1053304847</t>
  </si>
  <si>
    <t>Poznámka k položce:_x000D_
Vložení polystyrénu tl. 10 mm mezi dřevěné lepené nosníky a stávající zděnou stěnu.</t>
  </si>
  <si>
    <t>0,15*0,45*260</t>
  </si>
  <si>
    <t>0,25*0,45*40</t>
  </si>
  <si>
    <t>5,5*0,4*2</t>
  </si>
  <si>
    <t>5,0*0,4*1</t>
  </si>
  <si>
    <t>Součet</t>
  </si>
  <si>
    <t>Vodorovné konstrukce</t>
  </si>
  <si>
    <t>411322424</t>
  </si>
  <si>
    <t>Stropy trámové nebo kazetové ze ŽB tř. C 25/30</t>
  </si>
  <si>
    <t>-627279869</t>
  </si>
  <si>
    <t>65,0*0,1*0,85</t>
  </si>
  <si>
    <t>411354249</t>
  </si>
  <si>
    <t>Bednění stropů ztracené z hraněných trapézových vln v 50 mm plech pozinkovaný tl 1,0 mm</t>
  </si>
  <si>
    <t>-1268309703</t>
  </si>
  <si>
    <t>76,0/1,0638</t>
  </si>
  <si>
    <t>411362021</t>
  </si>
  <si>
    <t>Výztuž stropů svařovanými sítěmi Kari</t>
  </si>
  <si>
    <t>t</t>
  </si>
  <si>
    <t>-1717582120</t>
  </si>
  <si>
    <t>417321515</t>
  </si>
  <si>
    <t>Ztužující pásy a věnce ze ŽB tř. C 25/30</t>
  </si>
  <si>
    <t>1650985856</t>
  </si>
  <si>
    <t>0,15*0,15*40,8</t>
  </si>
  <si>
    <t>0,65*0,15*6,2</t>
  </si>
  <si>
    <t>Věnce na úrovni + 8,490</t>
  </si>
  <si>
    <t>"V1" 0,15*0,16*85,2</t>
  </si>
  <si>
    <t>"V2" 0,2*0,16*55,0</t>
  </si>
  <si>
    <t>"V3" 0,65*0,16*62,3</t>
  </si>
  <si>
    <t>"V4" 0,32*0,16*20,2</t>
  </si>
  <si>
    <t>"V5" 0,5*0,16*10,6</t>
  </si>
  <si>
    <t>"V6" 0,37*0,16*11,9</t>
  </si>
  <si>
    <t>"V7" 0,47*0,16*6,1</t>
  </si>
  <si>
    <t>Věnce na úrovni + 8,885</t>
  </si>
  <si>
    <t>417351115</t>
  </si>
  <si>
    <t>Zřízení bednění ztužujících věnců</t>
  </si>
  <si>
    <t>-291028774</t>
  </si>
  <si>
    <t>0,15*40,8</t>
  </si>
  <si>
    <t>0,15*6,2*2</t>
  </si>
  <si>
    <t>"V1" 0,16*85,2</t>
  </si>
  <si>
    <t>"V2" 0,16*55,0</t>
  </si>
  <si>
    <t>"V3" 0,16*2*62,3</t>
  </si>
  <si>
    <t>"V4" 0,16*2*20,2</t>
  </si>
  <si>
    <t>"V5" 0,16*2*10,6</t>
  </si>
  <si>
    <t>"V6" 0,16*2*11,9</t>
  </si>
  <si>
    <t>"V7" 0,16*2*6,1</t>
  </si>
  <si>
    <t>9</t>
  </si>
  <si>
    <t>417351116</t>
  </si>
  <si>
    <t>Odstranění bednění ztužujících věnců</t>
  </si>
  <si>
    <t>419073477</t>
  </si>
  <si>
    <t>10</t>
  </si>
  <si>
    <t>417361821</t>
  </si>
  <si>
    <t>Výztuž ztužujících pásů a věnců betonářskou ocelí 10 505</t>
  </si>
  <si>
    <t>1630568378</t>
  </si>
  <si>
    <t>0,391+1,215</t>
  </si>
  <si>
    <t>11</t>
  </si>
  <si>
    <t>430321414</t>
  </si>
  <si>
    <t>Schodišťová konstrukce a rampa ze ŽB tř. C 25/30</t>
  </si>
  <si>
    <t>1760116445</t>
  </si>
  <si>
    <t>0,3*0,25*1,5</t>
  </si>
  <si>
    <t>1,0*1,5*0,1</t>
  </si>
  <si>
    <t>0,3*0,15*1,5/2*3</t>
  </si>
  <si>
    <t>12</t>
  </si>
  <si>
    <t>430361821</t>
  </si>
  <si>
    <t>Výztuž schodišťové konstrukce a rampy betonářskou ocelí 10 505</t>
  </si>
  <si>
    <t>-1222904629</t>
  </si>
  <si>
    <t>13</t>
  </si>
  <si>
    <t>430362021</t>
  </si>
  <si>
    <t>Výztuž schodišťové konstrukce a rampy svařovanými sítěmi Kari</t>
  </si>
  <si>
    <t>-1218447296</t>
  </si>
  <si>
    <t>14</t>
  </si>
  <si>
    <t>434351141</t>
  </si>
  <si>
    <t>Zřízení bednění stupňů přímočarých schodišť</t>
  </si>
  <si>
    <t>1777457053</t>
  </si>
  <si>
    <t>(1,2+0,65)*1,5</t>
  </si>
  <si>
    <t>1,2*0,65*2</t>
  </si>
  <si>
    <t>434351142</t>
  </si>
  <si>
    <t>Odstranění bednění stupňů přímočarých schodišť</t>
  </si>
  <si>
    <t>563476190</t>
  </si>
  <si>
    <t>Úpravy povrchů, podlahy a osazování výplní</t>
  </si>
  <si>
    <t>16</t>
  </si>
  <si>
    <t>611335211</t>
  </si>
  <si>
    <t>Cementová hladká omítka malých ploch do 0,09 m2 na stropech</t>
  </si>
  <si>
    <t>31769051</t>
  </si>
  <si>
    <t>"podbetonování nosníků výměny podchycení stropu" 16</t>
  </si>
  <si>
    <t>17</t>
  </si>
  <si>
    <t>612135101</t>
  </si>
  <si>
    <t>Hrubá výplň rýh ve stěnách maltou jakékoli šířky rýhy</t>
  </si>
  <si>
    <t>1292102618</t>
  </si>
  <si>
    <t>"po bouraných příčkách" 2,8*0,15*4</t>
  </si>
  <si>
    <t>1.PP</t>
  </si>
  <si>
    <t>Po odbouraném stropu</t>
  </si>
  <si>
    <t>(6,18+5,9)*2*0,3</t>
  </si>
  <si>
    <t>(8,5+6,45)*2*0,3*2</t>
  </si>
  <si>
    <t>(8,3+5,95)*2*0,3*2</t>
  </si>
  <si>
    <t>(2,5+3,2)*2*0,3*2</t>
  </si>
  <si>
    <t>(11,8+2,5)*2*0,3*2</t>
  </si>
  <si>
    <t>(8,63+6,14)*2*0,3*2</t>
  </si>
  <si>
    <t>(6,95+4,7)*2*0,3</t>
  </si>
  <si>
    <t>(22,8+2,56)*2*0,3</t>
  </si>
  <si>
    <t>(3,8+2,66)*2*0,3+(2,0+3,5)*2*0,3+(3,7+2,0)*2*0,3+(2,6+2,0)*2*0,3+(0,9+1,5)*2*0,3*4</t>
  </si>
  <si>
    <t>(1,3+1,7)*2*0,3+(1,4+1,7)*2*0,3+(2,9+1,3)*2*0,3+(2,9+1,4)*2*0,3</t>
  </si>
  <si>
    <t>(2,8+1,7)*2*0,3+(2,9+1,35)*2*0,3+(1,35+0,9)*2*0,3*3</t>
  </si>
  <si>
    <t>2.NP</t>
  </si>
  <si>
    <t>18</t>
  </si>
  <si>
    <t>612315121</t>
  </si>
  <si>
    <t>Vápenná štuková omítka rýh ve stěnách šířky do 150 mm</t>
  </si>
  <si>
    <t>-583259712</t>
  </si>
  <si>
    <t>19</t>
  </si>
  <si>
    <t>612315122</t>
  </si>
  <si>
    <t>Vápenná štuková omítka rýh ve stěnách šířky do 300 mm</t>
  </si>
  <si>
    <t>972589194</t>
  </si>
  <si>
    <t>20</t>
  </si>
  <si>
    <t>612325422</t>
  </si>
  <si>
    <t>Oprava vnitřní vápenocementové štukové omítky stěn v rozsahu plochy do 30%</t>
  </si>
  <si>
    <t>-383580157</t>
  </si>
  <si>
    <t>"po odbednění oken ve 2.NP" 2,5*1,25*57</t>
  </si>
  <si>
    <t>619996115</t>
  </si>
  <si>
    <t xml:space="preserve">Ochrana podlahy obedněním </t>
  </si>
  <si>
    <t>-2010978693</t>
  </si>
  <si>
    <t>Poznámka k položce:_x000D_
OSB desky.</t>
  </si>
  <si>
    <t>"2.NP" 585,0</t>
  </si>
  <si>
    <t>22</t>
  </si>
  <si>
    <t>619996125</t>
  </si>
  <si>
    <t>Ochrana svislých ploch obedněním</t>
  </si>
  <si>
    <t>1104116992</t>
  </si>
  <si>
    <t>"okna v 2.NP" 2,5*1,25*57</t>
  </si>
  <si>
    <t>23</t>
  </si>
  <si>
    <t>619996135</t>
  </si>
  <si>
    <t>Ochrana konstrukcí nebo samostatných prvků obedněním</t>
  </si>
  <si>
    <t>1712646889</t>
  </si>
  <si>
    <t>"radiátory v 2.NP" 2,5*1,25*40</t>
  </si>
  <si>
    <t>24</t>
  </si>
  <si>
    <t>619996145</t>
  </si>
  <si>
    <t>Ochrana konstrukcí nebo samostatných prvků obalením geotextilií</t>
  </si>
  <si>
    <t>2104337762</t>
  </si>
  <si>
    <t>25</t>
  </si>
  <si>
    <t>622241131</t>
  </si>
  <si>
    <t>Montáž kontaktního zateplení stěn lepením a mechanickým kotvením desek kalcium-silikátových tl do 160 mm</t>
  </si>
  <si>
    <t>1834595278</t>
  </si>
  <si>
    <t>((2,2+8,8+4,25)*2+5,0)*0,5</t>
  </si>
  <si>
    <t>26</t>
  </si>
  <si>
    <t>M</t>
  </si>
  <si>
    <t>63152232</t>
  </si>
  <si>
    <t>deska tepelně izolační minerální kalciumsilikátová λ=0,042 tl 150mm</t>
  </si>
  <si>
    <t>2004260637</t>
  </si>
  <si>
    <t>17,75*1,1</t>
  </si>
  <si>
    <t>Ostatní konstrukce a práce</t>
  </si>
  <si>
    <t>27</t>
  </si>
  <si>
    <t>952901114</t>
  </si>
  <si>
    <t>Vyčištění budov bytové a občanské výstavby při výšce podlaží přes 4 m</t>
  </si>
  <si>
    <t>132727407</t>
  </si>
  <si>
    <t>"2.NP"  595,0</t>
  </si>
  <si>
    <t>28</t>
  </si>
  <si>
    <t>952902021</t>
  </si>
  <si>
    <t>Čištění budov zametení hladkých podlah</t>
  </si>
  <si>
    <t>-56781162</t>
  </si>
  <si>
    <t>"průběžný úklid schodiště" 60,0*22*6</t>
  </si>
  <si>
    <t>29</t>
  </si>
  <si>
    <t>952902031</t>
  </si>
  <si>
    <t>Čištění budov omytí hladkých podlah</t>
  </si>
  <si>
    <t>1317543722</t>
  </si>
  <si>
    <t>30</t>
  </si>
  <si>
    <t>953331112</t>
  </si>
  <si>
    <t>Vložky do dilatačních spár z lepenky pískované kladené volně</t>
  </si>
  <si>
    <t>1626345254</t>
  </si>
  <si>
    <t>"pod podkladní prkna dř. nosníků" (230,0+37,0+13,0)*0,3</t>
  </si>
  <si>
    <t>31</t>
  </si>
  <si>
    <t>953961212</t>
  </si>
  <si>
    <t>Kotvy chemickou patronou M 10 hl 90 mm do betonu, ŽB nebo kamene s vyvrtáním otvoru</t>
  </si>
  <si>
    <t>-2102869757</t>
  </si>
  <si>
    <t>"OK podchycení stropu" 8</t>
  </si>
  <si>
    <t>32</t>
  </si>
  <si>
    <t>953961213</t>
  </si>
  <si>
    <t>Kotvy chemickou patronou M 12 hl 110 mm do betonu, ŽB nebo kamene s vyvrtáním otvoru</t>
  </si>
  <si>
    <t>421057910</t>
  </si>
  <si>
    <t>"OK podchycení stropu" 4</t>
  </si>
  <si>
    <t>33</t>
  </si>
  <si>
    <t>953965117</t>
  </si>
  <si>
    <t>Kotevní šroub pro chemické kotvy M 10 dl 190 mm</t>
  </si>
  <si>
    <t>-839827987</t>
  </si>
  <si>
    <t>34</t>
  </si>
  <si>
    <t>953965122</t>
  </si>
  <si>
    <t>Kotevní šroub pro chemické kotvy M 12 dl 220 mm</t>
  </si>
  <si>
    <t>-2098545219</t>
  </si>
  <si>
    <t>35</t>
  </si>
  <si>
    <t>975043121</t>
  </si>
  <si>
    <t>Jednořadové podchycení stropů - krovů v do 3,5 m pro zatížení do 1000 kg/m</t>
  </si>
  <si>
    <t>m</t>
  </si>
  <si>
    <t>-1197614614</t>
  </si>
  <si>
    <t>"opatření při bourání stropů" 200,0</t>
  </si>
  <si>
    <t>36</t>
  </si>
  <si>
    <t>985331213</t>
  </si>
  <si>
    <t>Dodatečné vlepování betonářské výztuže D 12 mm do chemické malty včetně vyvrtání otvoru</t>
  </si>
  <si>
    <t>-1160700145</t>
  </si>
  <si>
    <t>"ukotvení věnců" (171+114)*0,11</t>
  </si>
  <si>
    <t>37</t>
  </si>
  <si>
    <t>13021013</t>
  </si>
  <si>
    <t>tyč ocelová žebírková jakost BSt 500S výztuž do betonu D 12mm</t>
  </si>
  <si>
    <t>-1141807394</t>
  </si>
  <si>
    <t>Poznámka k položce:_x000D_
Hmotnost: 0,89 kg/m</t>
  </si>
  <si>
    <t>"ukotvení věnců" (171+114)*0,22*0,00089*1,1</t>
  </si>
  <si>
    <t>38</t>
  </si>
  <si>
    <t>985711201.1</t>
  </si>
  <si>
    <t>Jeřám mobilní na automobilovém podvozku nosnost 28 t</t>
  </si>
  <si>
    <t>hod</t>
  </si>
  <si>
    <t>1183068462</t>
  </si>
  <si>
    <t>"pro dopravu nosníků do krovu" 32</t>
  </si>
  <si>
    <t>39</t>
  </si>
  <si>
    <t>985742101.1</t>
  </si>
  <si>
    <t>Provizorní prachotěsné příčky a zástěny</t>
  </si>
  <si>
    <t>-1421347357</t>
  </si>
  <si>
    <t>40</t>
  </si>
  <si>
    <t>985851201.1</t>
  </si>
  <si>
    <t xml:space="preserve">Oprava stávajícího schodiště </t>
  </si>
  <si>
    <t>-14476494</t>
  </si>
  <si>
    <t xml:space="preserve">Poznámka k položce:_x000D_
Drobná oprava schodů, uvedení do původního stavu, bude použito v případě poškození schodů. </t>
  </si>
  <si>
    <t>41</t>
  </si>
  <si>
    <t>9859111.1</t>
  </si>
  <si>
    <t>Vystěhování a opětovné nastěhování nábytku z 2.NP do 1.NP</t>
  </si>
  <si>
    <t>7682591</t>
  </si>
  <si>
    <t>Poznámka k položce:_x000D_
Lavice 97 ks, židle 213 ks, stůl 11 ks, skříně 31 ks lednice 1 ks.</t>
  </si>
  <si>
    <t>42</t>
  </si>
  <si>
    <t>9859112.1</t>
  </si>
  <si>
    <t>Demontáž, vystěhování, nastěhování a zpětná montáž vybavení z 2.NP do 1.NP</t>
  </si>
  <si>
    <t>-350787396</t>
  </si>
  <si>
    <t xml:space="preserve">Poznámka k položce:_x000D_
Vestavěná skříň-6 ks, tabule 7 ks, dataprojektor + reproduktory 6 ks, nástěnky 9 ks, věšáky 6 ks, žaluzie vertikální 26 ks. </t>
  </si>
  <si>
    <t>43</t>
  </si>
  <si>
    <t>9859211.1</t>
  </si>
  <si>
    <t>Demontáž + zpětná montáž /osazení/ hasicích přístrojů</t>
  </si>
  <si>
    <t>-1031633506</t>
  </si>
  <si>
    <t>94</t>
  </si>
  <si>
    <t>Lešení a stavební výtahy</t>
  </si>
  <si>
    <t>44</t>
  </si>
  <si>
    <t>941111131</t>
  </si>
  <si>
    <t>Montáž lešení řadového trubkového lehkého s podlahami zatížení do 200 kg/m2 š do 1,5 m v do 10 m</t>
  </si>
  <si>
    <t>521381109</t>
  </si>
  <si>
    <t>12,6*9,5</t>
  </si>
  <si>
    <t>45</t>
  </si>
  <si>
    <t>941111231</t>
  </si>
  <si>
    <t>Příplatek k lešení řadovému trubkovému lehkému s podlahami š 1,5 m v 10 m za první a ZKD den použití</t>
  </si>
  <si>
    <t>193067669</t>
  </si>
  <si>
    <t>119,7*30*6</t>
  </si>
  <si>
    <t>46</t>
  </si>
  <si>
    <t>941111831</t>
  </si>
  <si>
    <t>Demontáž lešení řadového trubkového lehkého s podlahami zatížení do 200 kg/m2 š do 1,5 m v do 10 m</t>
  </si>
  <si>
    <t>-1064990580</t>
  </si>
  <si>
    <t>47</t>
  </si>
  <si>
    <t>944511111</t>
  </si>
  <si>
    <t>Montáž ochranné sítě z textilie z umělých vláken</t>
  </si>
  <si>
    <t>1268777804</t>
  </si>
  <si>
    <t>48</t>
  </si>
  <si>
    <t>31687276</t>
  </si>
  <si>
    <t>síť ochranná na lešení 2,5x20m</t>
  </si>
  <si>
    <t>23845284</t>
  </si>
  <si>
    <t>119,7*1,03</t>
  </si>
  <si>
    <t>49</t>
  </si>
  <si>
    <t>944511811</t>
  </si>
  <si>
    <t>Demontáž ochranné sítě z textilie z umělých vláken</t>
  </si>
  <si>
    <t>1046505712</t>
  </si>
  <si>
    <t>50</t>
  </si>
  <si>
    <t>949101112</t>
  </si>
  <si>
    <t>Lešení pomocné pro objekty pozemních staveb s lešeňovou podlahou v do 3,5 m zatížení do 150 kg/m2</t>
  </si>
  <si>
    <t>-1036407681</t>
  </si>
  <si>
    <t>51</t>
  </si>
  <si>
    <t>941111121</t>
  </si>
  <si>
    <t>Montáž lešení řadového trubkového lehkého s podlahami zatížení do 200 kg/m2 š do 1,2 m v do 10 m</t>
  </si>
  <si>
    <t>1342094539</t>
  </si>
  <si>
    <t>Poznámka k položce:_x000D_
Pro bourání komínů.</t>
  </si>
  <si>
    <t>(1,5+1,0+1,5)*(6,0-1,5)</t>
  </si>
  <si>
    <t>(1,5+2,65+1,5)*(6,0-1,5)</t>
  </si>
  <si>
    <t>(1,5+0,9+1,5)*(6,0-1,5)</t>
  </si>
  <si>
    <t>(1,5+0,8+1,5)*(6,0-1,5)</t>
  </si>
  <si>
    <t>(1,5+1,2+1,5)*(6,0-1,5)</t>
  </si>
  <si>
    <t>(1,5+0,6+1,5)*(6,0-1,5)</t>
  </si>
  <si>
    <t>(1,5+1,65+1,5)*(6,0-1,5)</t>
  </si>
  <si>
    <t>(1,5+1,15+1,5)*(6,0-1,5)</t>
  </si>
  <si>
    <t>(1,5+1,25+1,5)*(6,0-1,5)</t>
  </si>
  <si>
    <t>(1,5+1,4+1,5)*(6,0-1,5)</t>
  </si>
  <si>
    <t>52</t>
  </si>
  <si>
    <t>941111221</t>
  </si>
  <si>
    <t>Příplatek k lešení řadovému trubkovému lehkému s podlahami š 1,2 m v 10 m za první a ZKD den použití</t>
  </si>
  <si>
    <t>-1506115281</t>
  </si>
  <si>
    <t>243,0*5</t>
  </si>
  <si>
    <t>53</t>
  </si>
  <si>
    <t>941111821</t>
  </si>
  <si>
    <t>Demontáž lešení řadového trubkového lehkého s podlahami zatížení do 200 kg/m2 š do 1,2 m v do 10 m</t>
  </si>
  <si>
    <t>-1438242202</t>
  </si>
  <si>
    <t>54</t>
  </si>
  <si>
    <t>944711114</t>
  </si>
  <si>
    <t>Montáž záchytné stříšky š přes 2,5 m</t>
  </si>
  <si>
    <t>-125759259</t>
  </si>
  <si>
    <t>"nad vstupy" 3,0*2</t>
  </si>
  <si>
    <t>55</t>
  </si>
  <si>
    <t>944711214</t>
  </si>
  <si>
    <t>Příplatek k záchytné stříšce š přes 2,5 m za první a ZKD den použití</t>
  </si>
  <si>
    <t>-678597137</t>
  </si>
  <si>
    <t>6,0*30*6</t>
  </si>
  <si>
    <t>56</t>
  </si>
  <si>
    <t>944711814</t>
  </si>
  <si>
    <t>Demontáž záchytné stříšky š přes 2,5 m</t>
  </si>
  <si>
    <t>792212970</t>
  </si>
  <si>
    <t>96</t>
  </si>
  <si>
    <t>Bourání konstrukcí</t>
  </si>
  <si>
    <t>57</t>
  </si>
  <si>
    <t>962032230</t>
  </si>
  <si>
    <t>Bourání zdiva z cihel pálených nebo vápenopískových na MV nebo MVC do 1 m3</t>
  </si>
  <si>
    <t>-2080538297</t>
  </si>
  <si>
    <t>(4,75+3,1+4,75)*0,15*0,4*2</t>
  </si>
  <si>
    <t>3,4*0,15*0,4</t>
  </si>
  <si>
    <t>3,1*0,65*0,4*2</t>
  </si>
  <si>
    <t>Součet - pro žb věněc</t>
  </si>
  <si>
    <t>58</t>
  </si>
  <si>
    <t>962032231</t>
  </si>
  <si>
    <t>Bourání zdiva z cihel pálených nebo vápenopískových na MV nebo MVC přes 1 m3</t>
  </si>
  <si>
    <t>114318068</t>
  </si>
  <si>
    <t>9,4*1,4*0,18</t>
  </si>
  <si>
    <t>9,4*3,8*0,18/2</t>
  </si>
  <si>
    <t>-2,35*3,0*0,18</t>
  </si>
  <si>
    <t>2,35*3,0*0,33-1,15*2,0*0,33</t>
  </si>
  <si>
    <t>Zděná stěna 1 v podkroví</t>
  </si>
  <si>
    <t>Zděná stěna 2 v podkroví</t>
  </si>
  <si>
    <t>10,6*0,65*0,4</t>
  </si>
  <si>
    <t>Pro žb věnec</t>
  </si>
  <si>
    <t>59</t>
  </si>
  <si>
    <t>962032631</t>
  </si>
  <si>
    <t>Bourání zdiva komínového z cihel na MV nebo MVC</t>
  </si>
  <si>
    <t>-593144545</t>
  </si>
  <si>
    <t>0,48*0,48*6,0+1,03*0,48*1,5*0,5</t>
  </si>
  <si>
    <t>2,6*0,48*6,0+1,43*0,48*1,5*0,5</t>
  </si>
  <si>
    <t>0,91*0,48*6,0+0,5*0,48*1,5*0,5</t>
  </si>
  <si>
    <t>0,8*0,48*6,0+0,5*0,48*1,5*0,5</t>
  </si>
  <si>
    <t>1,2*0,6*6,0</t>
  </si>
  <si>
    <t>0,6*0,6*6,0</t>
  </si>
  <si>
    <t>1,65*0,6*6,0+1,9*0,6*1,5*0,5</t>
  </si>
  <si>
    <t>1,15*0,48*6,0</t>
  </si>
  <si>
    <t>1,25*0,48*6,0</t>
  </si>
  <si>
    <t>0,92*0,48*6,0+0,75*0,48*1,5*0,5</t>
  </si>
  <si>
    <t>1,36*0,6*6,0+0,15*0,6*1,5</t>
  </si>
  <si>
    <t>0,6*0,62*6,0+0,9*0,6*1,5</t>
  </si>
  <si>
    <t>60</t>
  </si>
  <si>
    <t>962084121</t>
  </si>
  <si>
    <t>Bourání příček deskových sádrových typu rabicka, heraklitových tl do 50 mm</t>
  </si>
  <si>
    <t>-984956645</t>
  </si>
  <si>
    <t>Poznámka k položce:_x000D_
Včetně vybourání dveří.</t>
  </si>
  <si>
    <t>"příčka v podkroví" (8,8+4,7+4,7)*2,6-1,1*2</t>
  </si>
  <si>
    <t>61</t>
  </si>
  <si>
    <t>964061331</t>
  </si>
  <si>
    <t>Uvolnění zhlaví trámů ze zdiva cihelného průřezu zhlaví do 0,05 m2</t>
  </si>
  <si>
    <t>714916549</t>
  </si>
  <si>
    <t>"trám 180/200 mm" (56+12)*2</t>
  </si>
  <si>
    <t>62</t>
  </si>
  <si>
    <t>964061341</t>
  </si>
  <si>
    <t>Uvolnění zhlaví trámů ze zdiva cihelného průřezu zhlaví přes 0,05 m2</t>
  </si>
  <si>
    <t>-1778426144</t>
  </si>
  <si>
    <t>"trám 200/280 mm" (8+42+10+18)*2</t>
  </si>
  <si>
    <t>63</t>
  </si>
  <si>
    <t>967031733</t>
  </si>
  <si>
    <t>Přisekání zdiva z cihel pálených na MV nebo MVC tl do 150 mm</t>
  </si>
  <si>
    <t>719587355</t>
  </si>
  <si>
    <t>"odbourání jednoho řádku zdiva v místě uložení strop. trámů"  372,0*0,07</t>
  </si>
  <si>
    <t>64</t>
  </si>
  <si>
    <t>973031336</t>
  </si>
  <si>
    <t>Vysekání kapes ve zdivu cihelném na MV nebo MVC pl do 0,16 m2 hl do 450 mm</t>
  </si>
  <si>
    <t>-910516766</t>
  </si>
  <si>
    <t>"pro ocelové výměny podchycení stropu" 16</t>
  </si>
  <si>
    <t>65</t>
  </si>
  <si>
    <t>973031344</t>
  </si>
  <si>
    <t>Vysekání kapes ve zdivu cihelném na MV nebo MVC pl do 0,25 m2 hl do 150 mm</t>
  </si>
  <si>
    <t>1678478222</t>
  </si>
  <si>
    <t>"pro osazení lep. nosníku" 4</t>
  </si>
  <si>
    <t>66</t>
  </si>
  <si>
    <t>978013141</t>
  </si>
  <si>
    <t>Otlučení (osekání) vnitřní vápenné nebo vápenocementové omítky stěn v rozsahu do 30 %</t>
  </si>
  <si>
    <t>-742618022</t>
  </si>
  <si>
    <t>67</t>
  </si>
  <si>
    <t>978012191</t>
  </si>
  <si>
    <t>Otlučení (osekání) vnitřní vápenné nebo vápenocementové omítky stropů rákosových v rozsahu do 100 %</t>
  </si>
  <si>
    <t>1373958528</t>
  </si>
  <si>
    <t>"P1" 585,0</t>
  </si>
  <si>
    <t>68</t>
  </si>
  <si>
    <t>978013191</t>
  </si>
  <si>
    <t>Otlučení (osekání) vnitřní vápenné nebo vápenocementové omítky stěn v rozsahu do 100 %</t>
  </si>
  <si>
    <t>-580969263</t>
  </si>
  <si>
    <t>"podkroví" 11,05+26,8+26,8+37,3+7,5+21,2+17,0</t>
  </si>
  <si>
    <t>69</t>
  </si>
  <si>
    <t>978059541</t>
  </si>
  <si>
    <t>Odsekání a odebrání obkladů stěn z vnitřních obkládaček plochy přes 1 m2</t>
  </si>
  <si>
    <t>1422651943</t>
  </si>
  <si>
    <t>1,8*1,5*5</t>
  </si>
  <si>
    <t>0,8*2,0*2</t>
  </si>
  <si>
    <t>70</t>
  </si>
  <si>
    <t>985142113</t>
  </si>
  <si>
    <t>Vysekání spojovací hmoty ze spár zdiva hl do 40 mm dl přes 12 m/m2</t>
  </si>
  <si>
    <t>1164586928</t>
  </si>
  <si>
    <t>"podkroví" 11,05+26,8+26,8+37,3+21,2</t>
  </si>
  <si>
    <t>997</t>
  </si>
  <si>
    <t>Přesun sutě</t>
  </si>
  <si>
    <t>71</t>
  </si>
  <si>
    <t>997012111.1</t>
  </si>
  <si>
    <t>Pytlování stavebního odpadu infikovaného dřevokaznými houbami</t>
  </si>
  <si>
    <t>2009092946</t>
  </si>
  <si>
    <t>Poznámka k položce:_x000D_
Zabránění vegetativnímu rozmnožení houby na zdravé konstrukce.</t>
  </si>
  <si>
    <t>"dř. trámy" (1,43+0,87)*0,55</t>
  </si>
  <si>
    <t>"omítka" 6,792+4,618</t>
  </si>
  <si>
    <t>72</t>
  </si>
  <si>
    <t>997013214</t>
  </si>
  <si>
    <t>Vnitrostaveništní doprava suti a vybouraných hmot pro budovy v do 15 m ručně</t>
  </si>
  <si>
    <t>-475169148</t>
  </si>
  <si>
    <t>73</t>
  </si>
  <si>
    <t>997013501</t>
  </si>
  <si>
    <t>Odvoz suti a vybouraných hmot na skládku nebo meziskládku do 1 km se složením</t>
  </si>
  <si>
    <t>-1913725594</t>
  </si>
  <si>
    <t>74</t>
  </si>
  <si>
    <t>997013509</t>
  </si>
  <si>
    <t>Příplatek k odvozu suti a vybouraných hmot na skládku ZKD 1 km přes 1 km</t>
  </si>
  <si>
    <t>1431802311</t>
  </si>
  <si>
    <t>275,38*19</t>
  </si>
  <si>
    <t>75</t>
  </si>
  <si>
    <t>997013631</t>
  </si>
  <si>
    <t>Poplatek za uložení na skládce (skládkovné) stavebního odpadu směsného kód odpadu 17 09 04</t>
  </si>
  <si>
    <t>-801243639</t>
  </si>
  <si>
    <t>(275,38-46,788-12,675)*0,2</t>
  </si>
  <si>
    <t>76</t>
  </si>
  <si>
    <t>997013811</t>
  </si>
  <si>
    <t>Poplatek za uložení na skládce (skládkovné) stavebního odpadu dřevěného kód odpadu 170 201</t>
  </si>
  <si>
    <t>-114190596</t>
  </si>
  <si>
    <t>77</t>
  </si>
  <si>
    <t>997013821</t>
  </si>
  <si>
    <t>Poplatek za uložení na skládce (skládkovné) stavebního odpadu infikovaného dřevokaznými houbami</t>
  </si>
  <si>
    <t>-1900586489</t>
  </si>
  <si>
    <t>78</t>
  </si>
  <si>
    <t>997013835</t>
  </si>
  <si>
    <t>Poplatek za uložení na skládce (skládkovné) stavebního odpadu cihly, beton, stavební suť 170 107</t>
  </si>
  <si>
    <t>948920407</t>
  </si>
  <si>
    <t>(275,38-46,788-12,675)*0,8</t>
  </si>
  <si>
    <t>998</t>
  </si>
  <si>
    <t>Přesun hmot</t>
  </si>
  <si>
    <t>79</t>
  </si>
  <si>
    <t>998018003</t>
  </si>
  <si>
    <t>Přesun hmot ruční pro budovy v do 24 m</t>
  </si>
  <si>
    <t>504383815</t>
  </si>
  <si>
    <t>PSV</t>
  </si>
  <si>
    <t>Práce a dodávky PSV</t>
  </si>
  <si>
    <t>713</t>
  </si>
  <si>
    <t>Izolace tepelné</t>
  </si>
  <si>
    <t>80</t>
  </si>
  <si>
    <t>713111111</t>
  </si>
  <si>
    <t>Montáž izolace tepelné vrchem stropů volně kladenými rohožemi, pásy, dílci, deskami</t>
  </si>
  <si>
    <t>-1031470427</t>
  </si>
  <si>
    <t>Poznámka k položce:_x000D_
S8</t>
  </si>
  <si>
    <t>"strop nad schodištěm" 27,0*3</t>
  </si>
  <si>
    <t>81</t>
  </si>
  <si>
    <t>63148102</t>
  </si>
  <si>
    <t>deska tepelně izolační minerální univerzální λ=0,038 tl 60mm</t>
  </si>
  <si>
    <t>-449601167</t>
  </si>
  <si>
    <t>27,0*1,02</t>
  </si>
  <si>
    <t>82</t>
  </si>
  <si>
    <t>63148105</t>
  </si>
  <si>
    <t>deska tepelně izolační minerální univerzální λ=0,038 tl 120mm</t>
  </si>
  <si>
    <t>1398734669</t>
  </si>
  <si>
    <t>27,0*2*1,02</t>
  </si>
  <si>
    <t>83</t>
  </si>
  <si>
    <t>998713103</t>
  </si>
  <si>
    <t>Přesun hmot tonážní pro izolace tepelné v objektech v do 24 m</t>
  </si>
  <si>
    <t>-1944891592</t>
  </si>
  <si>
    <t>84</t>
  </si>
  <si>
    <t>998713181</t>
  </si>
  <si>
    <t>Příplatek k přesunu hmot tonážní 713 prováděný bez použití mechanizace</t>
  </si>
  <si>
    <t>582389481</t>
  </si>
  <si>
    <t>721</t>
  </si>
  <si>
    <t xml:space="preserve">Zdravotechnika </t>
  </si>
  <si>
    <t>85</t>
  </si>
  <si>
    <t>7210000.1</t>
  </si>
  <si>
    <t xml:space="preserve">Zdravotní technika /viz. samostatný rozpočet - zadání/ </t>
  </si>
  <si>
    <t>-42948222</t>
  </si>
  <si>
    <t>741</t>
  </si>
  <si>
    <t>Elektroinstalace - silnoproud</t>
  </si>
  <si>
    <t>86</t>
  </si>
  <si>
    <t>7410000.1</t>
  </si>
  <si>
    <t>Elektroinstalace /viz. samostatný rozpočet - zadání/</t>
  </si>
  <si>
    <t>-1792276511</t>
  </si>
  <si>
    <t>742</t>
  </si>
  <si>
    <t>Elektroinstalace - slaboproud</t>
  </si>
  <si>
    <t>87</t>
  </si>
  <si>
    <t>7420000.2</t>
  </si>
  <si>
    <t>Školní rozhlas - úprava stávajícího školního rozhlasu</t>
  </si>
  <si>
    <t>-698387080</t>
  </si>
  <si>
    <t>Poznámka k položce:_x000D_
Úprava stávajícího školního rozhlasu.</t>
  </si>
  <si>
    <t>88</t>
  </si>
  <si>
    <t>7420010.3</t>
  </si>
  <si>
    <t>Úprava rozvodu počítačové sítě a internetu, wifi</t>
  </si>
  <si>
    <t>1462540157</t>
  </si>
  <si>
    <t>89</t>
  </si>
  <si>
    <t>7420010.4</t>
  </si>
  <si>
    <t>Demontáž, montáž, oživení - rozhlas, zvonky, elektročas, videotelefon, telefony domácího vrátného, státní telefon, rozvody STA</t>
  </si>
  <si>
    <t>1467116228</t>
  </si>
  <si>
    <t>751</t>
  </si>
  <si>
    <t>Vzduchotechnika</t>
  </si>
  <si>
    <t>90</t>
  </si>
  <si>
    <t>7518500.1</t>
  </si>
  <si>
    <t xml:space="preserve">Úprava stávajících stoupaček SPIRO do 200 mm délky 5,0 m, včetně prodloužení kabelu 5 m, včetně tvarovek </t>
  </si>
  <si>
    <t>61898309</t>
  </si>
  <si>
    <t>91</t>
  </si>
  <si>
    <t>7518500.2</t>
  </si>
  <si>
    <t>Demontáž expanzní nádoby rozm.1000x1000x1000 mm včetně odvozu na skládku /umístěné v podkroví/</t>
  </si>
  <si>
    <t>814862346</t>
  </si>
  <si>
    <t>762</t>
  </si>
  <si>
    <t>Konstrukce tesařské</t>
  </si>
  <si>
    <t>92</t>
  </si>
  <si>
    <t>762111811</t>
  </si>
  <si>
    <t>Demontáž stěn a příček z hraněného řeziva</t>
  </si>
  <si>
    <t>-2078260787</t>
  </si>
  <si>
    <t>"příčka v podkroví - nosná konstrukce" (8,8+4,7+4,7)*2,6-1,1*2</t>
  </si>
  <si>
    <t>93</t>
  </si>
  <si>
    <t>762331941</t>
  </si>
  <si>
    <t>Vyřezání části střešní vazby průřezové plochy řeziva do 450 cm2 délky do 3 m</t>
  </si>
  <si>
    <t>-933100749</t>
  </si>
  <si>
    <t>"ostatní" 24,0</t>
  </si>
  <si>
    <t>762331952</t>
  </si>
  <si>
    <t>Vyřezání části střešní vazby průřezové plochy řeziva přes 450 cm2 délky do 5 m</t>
  </si>
  <si>
    <t>259446857</t>
  </si>
  <si>
    <t>"vazný trám" (3,2+4,9)*2</t>
  </si>
  <si>
    <t>95</t>
  </si>
  <si>
    <t>762342913</t>
  </si>
  <si>
    <t>Zalaťování otvorů ve střeše latěmi na vzdálenost do 0,22 m plochy jednotlivě do 4 m2</t>
  </si>
  <si>
    <t>-721645189</t>
  </si>
  <si>
    <t>"doplnění po vybouraných komínech" 19,5</t>
  </si>
  <si>
    <t>762342441</t>
  </si>
  <si>
    <t>Montáž lišt trojúhelníkových nebo kontralatí na střechách sklonu do 60°</t>
  </si>
  <si>
    <t>-1368234418</t>
  </si>
  <si>
    <t>97</t>
  </si>
  <si>
    <t>60514114</t>
  </si>
  <si>
    <t>řezivo jehličnaté lať impregnovaná dl 4 m</t>
  </si>
  <si>
    <t>-1830264625</t>
  </si>
  <si>
    <t>0,04*0,06*19,5*3,4*1,1</t>
  </si>
  <si>
    <t>0,04*0,06*20,0*1,1</t>
  </si>
  <si>
    <t>98</t>
  </si>
  <si>
    <t>762811811</t>
  </si>
  <si>
    <t>Demontáž záklopů stropů z hrubých prken tl do 32 mm</t>
  </si>
  <si>
    <t>1040969764</t>
  </si>
  <si>
    <t>"P1 - překládaný záklop" 671,3*1,3-247,0</t>
  </si>
  <si>
    <t>99</t>
  </si>
  <si>
    <t>762822830</t>
  </si>
  <si>
    <t>Demontáž stropních trámů z hraněného řeziva průřezové plochy do 450 cm2</t>
  </si>
  <si>
    <t>-1512566701</t>
  </si>
  <si>
    <t>"trám 180/200 mm" 3,0*56+12*3,3</t>
  </si>
  <si>
    <t>100</t>
  </si>
  <si>
    <t>762822850</t>
  </si>
  <si>
    <t>Demontáž stropních trámů z hraněného řeziva průřezové plochy přes 540 cm2</t>
  </si>
  <si>
    <t>921513385</t>
  </si>
  <si>
    <t>"trám 200/280 mm" 5,2*8+6,4*42+6,6*10+6,9*18</t>
  </si>
  <si>
    <t>101</t>
  </si>
  <si>
    <t>762841811</t>
  </si>
  <si>
    <t>Demontáž podbíjení obkladů stropů a střech sklonu do 60° z hrubých prken tl do 35 mm</t>
  </si>
  <si>
    <t>1160107066</t>
  </si>
  <si>
    <t>102</t>
  </si>
  <si>
    <t>762332931</t>
  </si>
  <si>
    <t>Montáž doplnění části střešní vazby z hranolů nehoblovaných průřezové plochy do 120 cm2</t>
  </si>
  <si>
    <t>-1047665777</t>
  </si>
  <si>
    <t>"ozn.13" 150,0</t>
  </si>
  <si>
    <t>103</t>
  </si>
  <si>
    <t>605121301</t>
  </si>
  <si>
    <t>řezivo jehličnaté pro doplnění krovu</t>
  </si>
  <si>
    <t>-1536615573</t>
  </si>
  <si>
    <t>12,87*1,1</t>
  </si>
  <si>
    <t>104</t>
  </si>
  <si>
    <t>762512245</t>
  </si>
  <si>
    <t>Montáž podlahové kce podkladové z desek dřevotřískových nebo cementotřískových šroubovaných na dřevo</t>
  </si>
  <si>
    <t>1273736799</t>
  </si>
  <si>
    <t>105</t>
  </si>
  <si>
    <t>60726287</t>
  </si>
  <si>
    <t>deska dřevoštěpková OSB 4 P+D tl 25mm - pevnost v ohybu hl. osa 36 MPa, vedl. osa 16 MPa, modul pružnost v ohybu hl. osa 7400 MPa, vedl. osa 2300 MPa, hustota 590 kg/m3</t>
  </si>
  <si>
    <t>668868121</t>
  </si>
  <si>
    <t>590,0*1,08</t>
  </si>
  <si>
    <t>106</t>
  </si>
  <si>
    <t>762595001</t>
  </si>
  <si>
    <t>Spojovací prostředky pro položení dřevěných podlah a zakrytí kanálů</t>
  </si>
  <si>
    <t>-1989810595</t>
  </si>
  <si>
    <t>107</t>
  </si>
  <si>
    <t>998762103</t>
  </si>
  <si>
    <t>Přesun hmot tonážní pro kce tesařské v objektech v do 24 m</t>
  </si>
  <si>
    <t>-1056135000</t>
  </si>
  <si>
    <t>108</t>
  </si>
  <si>
    <t>998762181</t>
  </si>
  <si>
    <t>Příplatek k přesunu hmot tonážní 762 prováděný bez použití mechanizace</t>
  </si>
  <si>
    <t>1997140171</t>
  </si>
  <si>
    <t>763</t>
  </si>
  <si>
    <t>Konstrukce suché výstavby</t>
  </si>
  <si>
    <t>109</t>
  </si>
  <si>
    <t>763131821</t>
  </si>
  <si>
    <t>Demontáž SDK podhledu s dvouvrstvou nosnou kcí z ocelových profilů opláštění jednoduché</t>
  </si>
  <si>
    <t>2063521266</t>
  </si>
  <si>
    <t>"P1" 593,7</t>
  </si>
  <si>
    <t>110</t>
  </si>
  <si>
    <t>24720582</t>
  </si>
  <si>
    <t>36,8+8,3+54,8+52,9+49,4+52,1+18,7</t>
  </si>
  <si>
    <t>32,7+52,1+60,2+49,4+54,8+8,3</t>
  </si>
  <si>
    <t>111</t>
  </si>
  <si>
    <t>1918259167</t>
  </si>
  <si>
    <t>"2.NP" 63,2</t>
  </si>
  <si>
    <t>112</t>
  </si>
  <si>
    <t>763131751</t>
  </si>
  <si>
    <t>Montáž parotěsné zábrany do SDK podhledu</t>
  </si>
  <si>
    <t>800528518</t>
  </si>
  <si>
    <t>"2.NP" 534,6+63,2</t>
  </si>
  <si>
    <t>113</t>
  </si>
  <si>
    <t>28329028</t>
  </si>
  <si>
    <t>fólie PE vyztužená Al vrstvou pro parotěsnou vrstvu 150 g/m2 s integrovanou lepící páskou</t>
  </si>
  <si>
    <t>-1095031198</t>
  </si>
  <si>
    <t>597,8*1,1</t>
  </si>
  <si>
    <t>114</t>
  </si>
  <si>
    <t>763131752</t>
  </si>
  <si>
    <t>Montáž jedné vrstvy tepelné izolace do SDK podhledu</t>
  </si>
  <si>
    <t>-523539920</t>
  </si>
  <si>
    <t>(534,6+63,2)*3</t>
  </si>
  <si>
    <t>115</t>
  </si>
  <si>
    <t>63148103</t>
  </si>
  <si>
    <t>deska tepelně izolační minerální univerzální λ=0,038 tl 80mm</t>
  </si>
  <si>
    <t>-881720156</t>
  </si>
  <si>
    <t>1195,6*1,02</t>
  </si>
  <si>
    <t>116</t>
  </si>
  <si>
    <t>63148107</t>
  </si>
  <si>
    <t>deska tepelně izolační minerální univerzální λ=0,038 tl 160mm</t>
  </si>
  <si>
    <t>CS ÚRS 2019 02</t>
  </si>
  <si>
    <t>-1970171093</t>
  </si>
  <si>
    <t>(534,6+63,2)*1,03</t>
  </si>
  <si>
    <t>117</t>
  </si>
  <si>
    <t>763131765</t>
  </si>
  <si>
    <t>Příplatek k SDK podhledu za výšku zavěšení do 1,0 m</t>
  </si>
  <si>
    <t>1978039914</t>
  </si>
  <si>
    <t>118</t>
  </si>
  <si>
    <t>763782213</t>
  </si>
  <si>
    <t>Montáž dřevostaveb stropní konstrukce v do 10 m z nosníků plnostěnných průřezové plochy do 500 cm2</t>
  </si>
  <si>
    <t>654499982</t>
  </si>
  <si>
    <t>"I nosníky" 2080,0</t>
  </si>
  <si>
    <t>119</t>
  </si>
  <si>
    <t>612233081</t>
  </si>
  <si>
    <t>dřevěný lepený I-nosník velký 60x100mm výška 400mm imp.</t>
  </si>
  <si>
    <t>-981326736</t>
  </si>
  <si>
    <t>120</t>
  </si>
  <si>
    <t>763734111</t>
  </si>
  <si>
    <t>Montáž dřevostaveb konstrukce krokví, vaznic, ztužidel, zavětrování plochy do 50 cm2</t>
  </si>
  <si>
    <t>-730708398</t>
  </si>
  <si>
    <t>"ozn.P" 230,0</t>
  </si>
  <si>
    <t>"ozn.D1" 37,0</t>
  </si>
  <si>
    <t>121</t>
  </si>
  <si>
    <t>763734112</t>
  </si>
  <si>
    <t>Montáž dřevostaveb konstrukce krokví, vaznic, ztužidel a zavětrování plochy do 150 cm2</t>
  </si>
  <si>
    <t>705650868</t>
  </si>
  <si>
    <t>"ozn.D2" 13,0</t>
  </si>
  <si>
    <t>122</t>
  </si>
  <si>
    <t>605561001</t>
  </si>
  <si>
    <t>podkladní dubová prkna tl. do 30 mm vč. impregnace</t>
  </si>
  <si>
    <t>1041791952</t>
  </si>
  <si>
    <t>123</t>
  </si>
  <si>
    <t>-1863963531</t>
  </si>
  <si>
    <t>"ozn.F" 62,0</t>
  </si>
  <si>
    <t>124</t>
  </si>
  <si>
    <t>605111301</t>
  </si>
  <si>
    <t>fošny 60x120 mm vč. impregnace /podpory pro desky OSB 4/</t>
  </si>
  <si>
    <t>-930427750</t>
  </si>
  <si>
    <t>125</t>
  </si>
  <si>
    <t>1805816642</t>
  </si>
  <si>
    <t>"ozn.Z" 770,0</t>
  </si>
  <si>
    <t>126</t>
  </si>
  <si>
    <t>605141141</t>
  </si>
  <si>
    <t>dřevěná lať impregnovaná rozm. 40x80 mm /zavětrování I. nosníků/</t>
  </si>
  <si>
    <t>255317038</t>
  </si>
  <si>
    <t>127</t>
  </si>
  <si>
    <t>763734113</t>
  </si>
  <si>
    <t>Montáž dřevostaveb konstrukce krokví, vaznic, ztužidel a zavětrování plochy do 500 cm2</t>
  </si>
  <si>
    <t>-593233187</t>
  </si>
  <si>
    <t>"ozn.T1" 3,25*1</t>
  </si>
  <si>
    <t>"ozn.T2" 1,0*2</t>
  </si>
  <si>
    <t>"ozn.T3" 2,7*1</t>
  </si>
  <si>
    <t>"ozn.T4" 1,7*6</t>
  </si>
  <si>
    <t>"ozn.T5" 1,4*6</t>
  </si>
  <si>
    <t>128</t>
  </si>
  <si>
    <t>605121302</t>
  </si>
  <si>
    <t>dřevěné hranoly na podložení I. nosníků vč. impregnace</t>
  </si>
  <si>
    <t>-838246129</t>
  </si>
  <si>
    <t>129</t>
  </si>
  <si>
    <t>998763102</t>
  </si>
  <si>
    <t>Přesun hmot tonážní pro dřevostavby v objektech v do 24 m</t>
  </si>
  <si>
    <t>-521959961</t>
  </si>
  <si>
    <t>130</t>
  </si>
  <si>
    <t>998763181</t>
  </si>
  <si>
    <t>Příplatek k přesunu hmot tonážní pro 763 dřevostavby prováděný bez použití mechanizace</t>
  </si>
  <si>
    <t>110262873</t>
  </si>
  <si>
    <t>765</t>
  </si>
  <si>
    <t>Krytina skládaná</t>
  </si>
  <si>
    <t>131</t>
  </si>
  <si>
    <t>765123013</t>
  </si>
  <si>
    <t>Krytina betonová drážková s povrchem se zvýšenou ochranou skládaná na sucho sklonu do 30°</t>
  </si>
  <si>
    <t>1369849174</t>
  </si>
  <si>
    <t>Poznámka k položce:_x000D_
Tašky dle stávajících.</t>
  </si>
  <si>
    <t>"doplnění krytiny po demontáži komínů" 19,5</t>
  </si>
  <si>
    <t>132</t>
  </si>
  <si>
    <t>765123912</t>
  </si>
  <si>
    <t>Příplatek ke krytině betonové za sklon do 50°</t>
  </si>
  <si>
    <t>-2093480052</t>
  </si>
  <si>
    <t>133</t>
  </si>
  <si>
    <t>765123915.1</t>
  </si>
  <si>
    <t xml:space="preserve">Příplatek ke krytině betonové za doplnění nových tašek do stávající krytiny </t>
  </si>
  <si>
    <t>-1024505232</t>
  </si>
  <si>
    <t>134</t>
  </si>
  <si>
    <t>765191021</t>
  </si>
  <si>
    <t>Montáž pojistné hydroizolační nebo parotěsné fólie kladené ve sklonu přes 20° s lepenými spoji na krokve</t>
  </si>
  <si>
    <t>1014187898</t>
  </si>
  <si>
    <t>135</t>
  </si>
  <si>
    <t>28329288</t>
  </si>
  <si>
    <t>fólie nekontaktní difuzně nepropustná pro doplňkovou hydroizolační vrstvu 140g/m2</t>
  </si>
  <si>
    <t>-1038744590</t>
  </si>
  <si>
    <t>Poznámka k položce:_x000D_
podstřešní pojistná  s absorpční vrstvou na spodní straně</t>
  </si>
  <si>
    <t>19,5*1,1</t>
  </si>
  <si>
    <t>136</t>
  </si>
  <si>
    <t>998765103</t>
  </si>
  <si>
    <t>Přesun hmot tonážní pro krytiny skládané v objektech v do 24 m</t>
  </si>
  <si>
    <t>-1202609264</t>
  </si>
  <si>
    <t>137</t>
  </si>
  <si>
    <t>998765181</t>
  </si>
  <si>
    <t>Příplatek k přesunu hmot tonážní 765 prováděný bez použití mechanizace</t>
  </si>
  <si>
    <t>-165900173</t>
  </si>
  <si>
    <t>766</t>
  </si>
  <si>
    <t>Konstrukce truhlářské</t>
  </si>
  <si>
    <t>138</t>
  </si>
  <si>
    <t>766421812</t>
  </si>
  <si>
    <t>Demontáž truhlářského obložení podhledů z panelů plochy přes 1,5 m2</t>
  </si>
  <si>
    <t>135057860</t>
  </si>
  <si>
    <t>Poznámka k položce:_x000D_
Heraklit.</t>
  </si>
  <si>
    <t>"podkroví" (2,9+2,4)*8,9</t>
  </si>
  <si>
    <t>139</t>
  </si>
  <si>
    <t>766421822</t>
  </si>
  <si>
    <t>Demontáž truhlářského obložení podhledů podkladových roštů</t>
  </si>
  <si>
    <t>-1806537514</t>
  </si>
  <si>
    <t>767</t>
  </si>
  <si>
    <t>Konstrukce zámečnické</t>
  </si>
  <si>
    <t>140</t>
  </si>
  <si>
    <t>767995115</t>
  </si>
  <si>
    <t>Montáž atypických zámečnických konstrukcí hmotnosti do 100 kg</t>
  </si>
  <si>
    <t>kg</t>
  </si>
  <si>
    <t>240054968</t>
  </si>
  <si>
    <t>"ocelové konstrukce pro úpravu krovu" 431,0</t>
  </si>
  <si>
    <t>141</t>
  </si>
  <si>
    <t>130107471</t>
  </si>
  <si>
    <t>ocelové konstrukce pro úpravu krovu vč. finální povrchové úpravy</t>
  </si>
  <si>
    <t>-568476537</t>
  </si>
  <si>
    <t>142</t>
  </si>
  <si>
    <t>767995116</t>
  </si>
  <si>
    <t>Montáž atypických zámečnických konstrukcí hmotnosti do 250 kg</t>
  </si>
  <si>
    <t>-1351727039</t>
  </si>
  <si>
    <t>"ocelová konstrukce stropu z IPE 160" 1035,15</t>
  </si>
  <si>
    <t>143</t>
  </si>
  <si>
    <t>130107481</t>
  </si>
  <si>
    <t>ocelová konstrukce stropu, ocel profilová IPE 160 vč. základního nátěru</t>
  </si>
  <si>
    <t>-2032027972</t>
  </si>
  <si>
    <t>1,035*1,05</t>
  </si>
  <si>
    <t>144</t>
  </si>
  <si>
    <t>-1734305488</t>
  </si>
  <si>
    <t>"ocelová výměna pro podchycení stropu" 2410,0</t>
  </si>
  <si>
    <t>145</t>
  </si>
  <si>
    <t>130107482</t>
  </si>
  <si>
    <t>ocelová výměna pro podchycení stropu vč. základního nátěru</t>
  </si>
  <si>
    <t>-893467749</t>
  </si>
  <si>
    <t>2,41*1,05</t>
  </si>
  <si>
    <t>146</t>
  </si>
  <si>
    <t>998767103</t>
  </si>
  <si>
    <t>Přesun hmot tonážní pro zámečnické konstrukce v objektech v do 24 m</t>
  </si>
  <si>
    <t>-343013500</t>
  </si>
  <si>
    <t>147</t>
  </si>
  <si>
    <t>998767181</t>
  </si>
  <si>
    <t>Příplatek k přesunu hmot tonážní 767 prováděný bez použití mechanizace</t>
  </si>
  <si>
    <t>-1971989054</t>
  </si>
  <si>
    <t>776</t>
  </si>
  <si>
    <t>Podlahy povlakové</t>
  </si>
  <si>
    <t>148</t>
  </si>
  <si>
    <t>776201812</t>
  </si>
  <si>
    <t>Demontáž lepených povlakových podlah ručně</t>
  </si>
  <si>
    <t>-714819906</t>
  </si>
  <si>
    <t>"2.NP" 36,8+54,8+8,3+49,4+52,1+32,7+52,1+49,4+54,8+8,3</t>
  </si>
  <si>
    <t>149</t>
  </si>
  <si>
    <t>776410811</t>
  </si>
  <si>
    <t>Odstranění soklíků a lišt pryžových nebo plastových</t>
  </si>
  <si>
    <t>-1283342217</t>
  </si>
  <si>
    <t>"2.NP" 247,2</t>
  </si>
  <si>
    <t>150</t>
  </si>
  <si>
    <t>776991821</t>
  </si>
  <si>
    <t>Odstranění lepidla ručně z podlah</t>
  </si>
  <si>
    <t>60973708</t>
  </si>
  <si>
    <t>398,7*0,4</t>
  </si>
  <si>
    <t>151</t>
  </si>
  <si>
    <t>776111311</t>
  </si>
  <si>
    <t>Vysátí podkladu povlakových podlah</t>
  </si>
  <si>
    <t>439236848</t>
  </si>
  <si>
    <t>"2.NP" 398,7</t>
  </si>
  <si>
    <t>152</t>
  </si>
  <si>
    <t>776121411</t>
  </si>
  <si>
    <t>Příprava podkladu penetrace dvousložková podlah na dřevo (špachtlováním)</t>
  </si>
  <si>
    <t>92841658</t>
  </si>
  <si>
    <t>153</t>
  </si>
  <si>
    <t>776141121</t>
  </si>
  <si>
    <t>Vyrovnání podkladu povlakových podlah stěrkou pevnosti 30 MPa tl 3 mm</t>
  </si>
  <si>
    <t>-1726277734</t>
  </si>
  <si>
    <t>154</t>
  </si>
  <si>
    <t>776221111</t>
  </si>
  <si>
    <t>Lepení pásů z PVC standardním lepidlem</t>
  </si>
  <si>
    <t>-1149991844</t>
  </si>
  <si>
    <t>155</t>
  </si>
  <si>
    <t>28411001</t>
  </si>
  <si>
    <t>-413889351</t>
  </si>
  <si>
    <t>398,7*1,05</t>
  </si>
  <si>
    <t>156</t>
  </si>
  <si>
    <t>776223112</t>
  </si>
  <si>
    <t>Spoj povlakových podlahovin z PVC svařováním za studena</t>
  </si>
  <si>
    <t>-1062868470</t>
  </si>
  <si>
    <t>398,7/0,8</t>
  </si>
  <si>
    <t>157</t>
  </si>
  <si>
    <t>776411111</t>
  </si>
  <si>
    <t>Montáž obvodových soklíků výšky do 80 mm</t>
  </si>
  <si>
    <t>-1772096375</t>
  </si>
  <si>
    <t>(6,2+5,9)*2</t>
  </si>
  <si>
    <t>(6,5+8,5)*2*2</t>
  </si>
  <si>
    <t>(3,3+2,5)*2*2</t>
  </si>
  <si>
    <t>(8,3+6,0)*2*2</t>
  </si>
  <si>
    <t>(8,6+6,2)*2*2</t>
  </si>
  <si>
    <t>(7,0+4,7)*2</t>
  </si>
  <si>
    <t>158</t>
  </si>
  <si>
    <t>284110091</t>
  </si>
  <si>
    <t>lišta soklová PVC dle podlahové krytiny</t>
  </si>
  <si>
    <t>1946216418</t>
  </si>
  <si>
    <t>247,2*1,1</t>
  </si>
  <si>
    <t>159</t>
  </si>
  <si>
    <t>998776103</t>
  </si>
  <si>
    <t>Přesun hmot tonážní pro podlahy povlakové v objektech v do 24 m</t>
  </si>
  <si>
    <t>-820078574</t>
  </si>
  <si>
    <t>160</t>
  </si>
  <si>
    <t>998776181</t>
  </si>
  <si>
    <t>Příplatek k přesunu hmot tonážní 776 prováděný bez použití mechanizace</t>
  </si>
  <si>
    <t>-32848108</t>
  </si>
  <si>
    <t>781</t>
  </si>
  <si>
    <t>Dokončovací práce - obklady</t>
  </si>
  <si>
    <t>161</t>
  </si>
  <si>
    <t>781121011</t>
  </si>
  <si>
    <t>Nátěr penetrační na stěnu</t>
  </si>
  <si>
    <t>141711203</t>
  </si>
  <si>
    <t>16,7</t>
  </si>
  <si>
    <t>162</t>
  </si>
  <si>
    <t>781151031</t>
  </si>
  <si>
    <t>Celoplošné vyrovnání podkladu stěrkou tl 3 mm</t>
  </si>
  <si>
    <t>1361962585</t>
  </si>
  <si>
    <t>Doplnění obkladu v 2.NP</t>
  </si>
  <si>
    <t>163</t>
  </si>
  <si>
    <t>781151041</t>
  </si>
  <si>
    <t>Příplatek k cenám celoplošné vyrovnání stěrkou za každý další 1 mm přes tl  3 mm</t>
  </si>
  <si>
    <t>139861911</t>
  </si>
  <si>
    <t>16,7*2</t>
  </si>
  <si>
    <t>164</t>
  </si>
  <si>
    <t>781474117</t>
  </si>
  <si>
    <t>Montáž obkladů vnitřních keramických hladkých do 45 ks/m2 lepených flexibilním lepidlem</t>
  </si>
  <si>
    <t>667839785</t>
  </si>
  <si>
    <t>165</t>
  </si>
  <si>
    <t>597610395</t>
  </si>
  <si>
    <t>obklad keramický - dle stávajících obkladů</t>
  </si>
  <si>
    <t>312794298</t>
  </si>
  <si>
    <t>16,7*1,1</t>
  </si>
  <si>
    <t>166</t>
  </si>
  <si>
    <t>781477111</t>
  </si>
  <si>
    <t>Příplatek k montáži obkladů vnitřních keramických hladkých za plochu do 10 m2</t>
  </si>
  <si>
    <t>-1387962178</t>
  </si>
  <si>
    <t>167</t>
  </si>
  <si>
    <t>781477114</t>
  </si>
  <si>
    <t>Příplatek k montáži obkladů vnitřních keramických hladkých za spárování tmelem dvousložkovým</t>
  </si>
  <si>
    <t>1977520512</t>
  </si>
  <si>
    <t>168</t>
  </si>
  <si>
    <t>781479198</t>
  </si>
  <si>
    <t>Příplatek k montáži obkladů vnitřních keramických za ukončovací, rohové a dilatační lišty</t>
  </si>
  <si>
    <t>-575401808</t>
  </si>
  <si>
    <t>169</t>
  </si>
  <si>
    <t>998781103</t>
  </si>
  <si>
    <t>Přesun hmot tonážní pro obklady keramické v objektech v do 24 m</t>
  </si>
  <si>
    <t>-1029020360</t>
  </si>
  <si>
    <t>170</t>
  </si>
  <si>
    <t>998781181</t>
  </si>
  <si>
    <t>Příplatek k přesunu hmot tonážní 781 prováděný bez použití mechanizace</t>
  </si>
  <si>
    <t>-1439097292</t>
  </si>
  <si>
    <t>783</t>
  </si>
  <si>
    <t>Dokončovací práce - nátěry</t>
  </si>
  <si>
    <t>171</t>
  </si>
  <si>
    <t>783201401</t>
  </si>
  <si>
    <t>Ometení tesařských konstrukcí před provedením nátěru</t>
  </si>
  <si>
    <t>-197804946</t>
  </si>
  <si>
    <t>70,0+185,0</t>
  </si>
  <si>
    <t>172</t>
  </si>
  <si>
    <t>783213021</t>
  </si>
  <si>
    <t>Napouštěcí dvojnásobný syntetický biodní nátěr tesařských prvků nezabudovaných do konstrukce</t>
  </si>
  <si>
    <t>-276146983</t>
  </si>
  <si>
    <t>"průměr do 120 cm2" 150,0*0,44*1,03+2,02</t>
  </si>
  <si>
    <t>173</t>
  </si>
  <si>
    <t>783213111</t>
  </si>
  <si>
    <t>Napouštěcí jednonásobný syntetický biocidní nátěr tesařských konstrukcí zabudovaných do konstrukce</t>
  </si>
  <si>
    <t>2062079672</t>
  </si>
  <si>
    <t xml:space="preserve">Poznámka k položce:_x000D_
Vazné trámy, zabudované do nové konstrukce podlahy. </t>
  </si>
  <si>
    <t>(0,2+0,28)*2*2,8*2</t>
  </si>
  <si>
    <t>(0,2+0,28)*2*5,4*4</t>
  </si>
  <si>
    <t>(0,2+0,28)*2*7,3*4</t>
  </si>
  <si>
    <t>(0,2+0,28)*2*9,5*14+3,176</t>
  </si>
  <si>
    <t>174</t>
  </si>
  <si>
    <t>783213121</t>
  </si>
  <si>
    <t>Napouštěcí dvojnásobný syntetický biocidní nátěr tesařských konstrukcí zabudovaných do konstrukce</t>
  </si>
  <si>
    <t>-1556819335</t>
  </si>
  <si>
    <t>175</t>
  </si>
  <si>
    <t>783301311</t>
  </si>
  <si>
    <t>Odmaštění zámečnických konstrukcí vodou ředitelným odmašťovačem</t>
  </si>
  <si>
    <t>-1611440487</t>
  </si>
  <si>
    <t>"zárubně" 24,0</t>
  </si>
  <si>
    <t>176</t>
  </si>
  <si>
    <t>783314101</t>
  </si>
  <si>
    <t>Základní jednonásobný syntetický nátěr zámečnických konstrukcí</t>
  </si>
  <si>
    <t>-1982969433</t>
  </si>
  <si>
    <t>177</t>
  </si>
  <si>
    <t>783315101</t>
  </si>
  <si>
    <t>Mezinátěr jednonásobný syntetický standardní zámečnických konstrukcí</t>
  </si>
  <si>
    <t>1067014575</t>
  </si>
  <si>
    <t>178</t>
  </si>
  <si>
    <t>783317101</t>
  </si>
  <si>
    <t>Krycí jednonásobný syntetický standardní nátěr zámečnických konstrukcí</t>
  </si>
  <si>
    <t>-297541610</t>
  </si>
  <si>
    <t>179</t>
  </si>
  <si>
    <t>783801271</t>
  </si>
  <si>
    <t>Očištění 1x nátěrem biocidním přípravkem a okartáčováním lícového zdiva</t>
  </si>
  <si>
    <t>1433289149</t>
  </si>
  <si>
    <t>180</t>
  </si>
  <si>
    <t>783801273</t>
  </si>
  <si>
    <t>Očištění 2x nátěrem biocidním přípravkem zdiva</t>
  </si>
  <si>
    <t>-100647784</t>
  </si>
  <si>
    <t>784</t>
  </si>
  <si>
    <t>Dokončovací práce - malby a tapety</t>
  </si>
  <si>
    <t>181</t>
  </si>
  <si>
    <t>784121001</t>
  </si>
  <si>
    <t>Oškrabání malby v mísnostech výšky do 3,80 m</t>
  </si>
  <si>
    <t>-1429750232</t>
  </si>
  <si>
    <t>"učebna" (6,0+6,2)*2*3,9</t>
  </si>
  <si>
    <t>"učebna" (6,5+8,5)*2*3,9*2</t>
  </si>
  <si>
    <t>"učebna" (6,0+8,3)*2*3,9*2</t>
  </si>
  <si>
    <t>"učebna" (6,1+8,6)*2*3,9*2</t>
  </si>
  <si>
    <t>"sborovna" (7,0+4,7)*2*3,9</t>
  </si>
  <si>
    <t>"sklad" (2,5+3,3)*2*3,6*2</t>
  </si>
  <si>
    <t>"chodba" (11,7+29,1+9,2)*2*3,6</t>
  </si>
  <si>
    <t>"soc.zařízení" 45,0+50,0+74,66</t>
  </si>
  <si>
    <t>182</t>
  </si>
  <si>
    <t>784121007</t>
  </si>
  <si>
    <t>Oškrabání malby na schodišti o výšce podlaží do 3,80 m</t>
  </si>
  <si>
    <t>-284395764</t>
  </si>
  <si>
    <t>"2.NP" 100,0</t>
  </si>
  <si>
    <t>"podkroví" 100,0</t>
  </si>
  <si>
    <t>183</t>
  </si>
  <si>
    <t>784121011</t>
  </si>
  <si>
    <t>Rozmývání podkladu po oškrabání malby v místnostech výšky do 3,80 m</t>
  </si>
  <si>
    <t>-493160688</t>
  </si>
  <si>
    <t>184</t>
  </si>
  <si>
    <t>784121017</t>
  </si>
  <si>
    <t>Rozmývání podkladu po oškrabání malby na schodišti o výšce podlaží do 3,80 m</t>
  </si>
  <si>
    <t>1078558835</t>
  </si>
  <si>
    <t>185</t>
  </si>
  <si>
    <t>784161401</t>
  </si>
  <si>
    <t>Celoplošné vyhlazení podkladu sádrovou stěrkou v místnostech výšky do 3,80 m</t>
  </si>
  <si>
    <t>-1287146113</t>
  </si>
  <si>
    <t>Poznámka k položce:_x000D_
Oprava poškozených míst po oškrábání.</t>
  </si>
  <si>
    <t>1486,0*0,05</t>
  </si>
  <si>
    <t>186</t>
  </si>
  <si>
    <t>784161407</t>
  </si>
  <si>
    <t>Celoplošné vyhlazení podkladu sádrovou stěrkou na schodišti o výšce podlaží do 3,80 m</t>
  </si>
  <si>
    <t>-100817770</t>
  </si>
  <si>
    <t>200,0*0,05</t>
  </si>
  <si>
    <t>187</t>
  </si>
  <si>
    <t>784181101</t>
  </si>
  <si>
    <t>Základní akrylátová jednonásobná penetrace podkladu v místnostech výšky do 3,80m</t>
  </si>
  <si>
    <t>-1129229905</t>
  </si>
  <si>
    <t>"strop" 593,7</t>
  </si>
  <si>
    <t>"ostatní" 20,3</t>
  </si>
  <si>
    <t>188</t>
  </si>
  <si>
    <t>784181107</t>
  </si>
  <si>
    <t>Základní akrylátová jednonásobná penetrace podkladu na schodišti o výšce podlaží do 3,80 m</t>
  </si>
  <si>
    <t>334920471</t>
  </si>
  <si>
    <t>189</t>
  </si>
  <si>
    <t>784211101</t>
  </si>
  <si>
    <t>Dvojnásobné bílé malby ze směsí za mokra výborně otěruvzdorných v místnostech výšky do 3,80 m</t>
  </si>
  <si>
    <t>1650714625</t>
  </si>
  <si>
    <t>2100,0*0,4</t>
  </si>
  <si>
    <t>190</t>
  </si>
  <si>
    <t>784211107</t>
  </si>
  <si>
    <t>Dvojnásobné bílé malby ze směsí za mokra výborně otěruvzdorných na schodišti výšky do 3,80 m</t>
  </si>
  <si>
    <t>709237341</t>
  </si>
  <si>
    <t>191</t>
  </si>
  <si>
    <t>784211163</t>
  </si>
  <si>
    <t>Příplatek k cenám 2x maleb ze směsí za mokra otěruvzdorných za barevnou malbu středně sytého odstínu</t>
  </si>
  <si>
    <t>2047275747</t>
  </si>
  <si>
    <t>(840,0+200,0)*0,7</t>
  </si>
  <si>
    <t>192</t>
  </si>
  <si>
    <t>784221101</t>
  </si>
  <si>
    <t>Dvojnásobné bílé malby ze směsí za sucha dobře otěruvzdorných v místnostech do 3,80 m</t>
  </si>
  <si>
    <t>349054043</t>
  </si>
  <si>
    <t>2100,0*0,6</t>
  </si>
  <si>
    <t>193</t>
  </si>
  <si>
    <t>784221153</t>
  </si>
  <si>
    <t>Příplatek k cenám 2x maleb za sucha otěruvzdorných za barevnou malbu v odstínu středně sytém</t>
  </si>
  <si>
    <t>1157197333</t>
  </si>
  <si>
    <t>1260,0*0,7</t>
  </si>
  <si>
    <t>B - Vedlejší aktivity projektu</t>
  </si>
  <si>
    <t xml:space="preserve">    VRN9 - Ostatní náklady</t>
  </si>
  <si>
    <t>VRN9</t>
  </si>
  <si>
    <t>Ostatní náklady</t>
  </si>
  <si>
    <t>-1240152561</t>
  </si>
  <si>
    <t>SDK podhled deska 2xDF 12,5 bez TI dvouvrstvá spodní kce profil CD+UD</t>
  </si>
  <si>
    <t>SDK podhled deska 2xDFH2 12,5 bez TI dvouvrstvá spodní kce profil CD+UD</t>
  </si>
  <si>
    <t>krytina PVC heterogenní zátěžová antibakteriální třída reakce na oheň nejméně Cfl-s1 dle ČSN EN 13505-1</t>
  </si>
  <si>
    <t>763131441</t>
  </si>
  <si>
    <t>763131481</t>
  </si>
  <si>
    <t xml:space="preserve">Poznámka k položce:_x000D_
Veškeré náklady na vybudování a zajištění zařízení staveniště a jeho provoz včetně skládky a meziskládky materiálu, stavební výtah. </t>
  </si>
  <si>
    <t>Položka vypuštěna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</si>
</sst>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27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2"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38" fillId="0" borderId="22" xfId="0" applyFont="1" applyBorder="1" applyAlignment="1" applyProtection="1">
      <alignment horizontal="center" vertical="center"/>
      <protection locked="0"/>
    </xf>
    <xf numFmtId="49" fontId="38" fillId="0" borderId="22" xfId="0" applyNumberFormat="1" applyFont="1" applyBorder="1" applyAlignment="1" applyProtection="1">
      <alignment horizontal="left" vertical="center" wrapText="1"/>
      <protection locked="0"/>
    </xf>
    <xf numFmtId="0" fontId="38" fillId="0" borderId="22" xfId="0" applyFont="1" applyBorder="1" applyAlignment="1" applyProtection="1">
      <alignment horizontal="left" vertical="center" wrapText="1"/>
      <protection locked="0"/>
    </xf>
    <xf numFmtId="0" fontId="38" fillId="0" borderId="22" xfId="0" applyFont="1" applyBorder="1" applyAlignment="1" applyProtection="1">
      <alignment horizontal="center" vertical="center" wrapText="1"/>
      <protection locked="0"/>
    </xf>
    <xf numFmtId="167" fontId="38" fillId="0" borderId="22" xfId="0" applyNumberFormat="1" applyFont="1" applyBorder="1" applyAlignment="1" applyProtection="1">
      <alignment vertical="center"/>
      <protection locked="0"/>
    </xf>
    <xf numFmtId="4" fontId="38" fillId="3"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protection locked="0"/>
    </xf>
    <xf numFmtId="0" fontId="39" fillId="0" borderId="3" xfId="0" applyFont="1" applyBorder="1" applyAlignment="1">
      <alignment vertical="center"/>
    </xf>
    <xf numFmtId="0" fontId="38" fillId="3" borderId="14"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27"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righ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0" fontId="31"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28" fillId="0" borderId="0" xfId="0" applyNumberFormat="1" applyFont="1" applyAlignment="1">
      <alignment horizontal="right" vertical="center"/>
    </xf>
    <xf numFmtId="0" fontId="28" fillId="0" borderId="0" xfId="0" applyFont="1" applyAlignment="1">
      <alignment vertical="center"/>
    </xf>
    <xf numFmtId="4" fontId="28"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4" fontId="18"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14" fillId="2" borderId="0" xfId="0" applyFont="1" applyFill="1" applyAlignment="1">
      <alignment horizontal="center" vertical="center"/>
    </xf>
    <xf numFmtId="0" fontId="0" fillId="0" borderId="0" xfId="0"/>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1"/>
  <sheetViews>
    <sheetView showGridLines="0" topLeftCell="A67"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1</v>
      </c>
      <c r="BT1" s="17" t="s">
        <v>3</v>
      </c>
      <c r="BU1" s="17" t="s">
        <v>3</v>
      </c>
      <c r="BV1" s="17" t="s">
        <v>4</v>
      </c>
    </row>
    <row r="2" spans="1:74" s="1" customFormat="1" ht="36.950000000000003" customHeight="1">
      <c r="AR2" s="261" t="s">
        <v>5</v>
      </c>
      <c r="AS2" s="262"/>
      <c r="AT2" s="262"/>
      <c r="AU2" s="262"/>
      <c r="AV2" s="262"/>
      <c r="AW2" s="262"/>
      <c r="AX2" s="262"/>
      <c r="AY2" s="262"/>
      <c r="AZ2" s="262"/>
      <c r="BA2" s="262"/>
      <c r="BB2" s="262"/>
      <c r="BC2" s="262"/>
      <c r="BD2" s="262"/>
      <c r="BE2" s="262"/>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70" t="s">
        <v>14</v>
      </c>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R5" s="21"/>
      <c r="BE5" s="267" t="s">
        <v>15</v>
      </c>
      <c r="BS5" s="18" t="s">
        <v>6</v>
      </c>
    </row>
    <row r="6" spans="1:74" s="1" customFormat="1" ht="36.950000000000003" customHeight="1">
      <c r="B6" s="21"/>
      <c r="D6" s="27" t="s">
        <v>16</v>
      </c>
      <c r="K6" s="271" t="s">
        <v>17</v>
      </c>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R6" s="21"/>
      <c r="BE6" s="268"/>
      <c r="BS6" s="18" t="s">
        <v>6</v>
      </c>
    </row>
    <row r="7" spans="1:74" s="1" customFormat="1" ht="12" customHeight="1">
      <c r="B7" s="21"/>
      <c r="D7" s="28" t="s">
        <v>18</v>
      </c>
      <c r="K7" s="26" t="s">
        <v>1</v>
      </c>
      <c r="AK7" s="28" t="s">
        <v>19</v>
      </c>
      <c r="AN7" s="26" t="s">
        <v>1</v>
      </c>
      <c r="AR7" s="21"/>
      <c r="BE7" s="268"/>
      <c r="BS7" s="18" t="s">
        <v>6</v>
      </c>
    </row>
    <row r="8" spans="1:74" s="1" customFormat="1" ht="12" customHeight="1">
      <c r="B8" s="21"/>
      <c r="D8" s="28" t="s">
        <v>20</v>
      </c>
      <c r="K8" s="26" t="s">
        <v>21</v>
      </c>
      <c r="AK8" s="28" t="s">
        <v>22</v>
      </c>
      <c r="AN8" s="29" t="s">
        <v>23</v>
      </c>
      <c r="AR8" s="21"/>
      <c r="BE8" s="268"/>
      <c r="BS8" s="18" t="s">
        <v>6</v>
      </c>
    </row>
    <row r="9" spans="1:74" s="1" customFormat="1" ht="14.45" customHeight="1">
      <c r="B9" s="21"/>
      <c r="AR9" s="21"/>
      <c r="BE9" s="268"/>
      <c r="BS9" s="18" t="s">
        <v>6</v>
      </c>
    </row>
    <row r="10" spans="1:74" s="1" customFormat="1" ht="12" customHeight="1">
      <c r="B10" s="21"/>
      <c r="D10" s="28" t="s">
        <v>24</v>
      </c>
      <c r="AK10" s="28" t="s">
        <v>25</v>
      </c>
      <c r="AN10" s="26" t="s">
        <v>1</v>
      </c>
      <c r="AR10" s="21"/>
      <c r="BE10" s="268"/>
      <c r="BS10" s="18" t="s">
        <v>6</v>
      </c>
    </row>
    <row r="11" spans="1:74" s="1" customFormat="1" ht="18.399999999999999" customHeight="1">
      <c r="B11" s="21"/>
      <c r="E11" s="26" t="s">
        <v>26</v>
      </c>
      <c r="AK11" s="28" t="s">
        <v>27</v>
      </c>
      <c r="AN11" s="26" t="s">
        <v>1</v>
      </c>
      <c r="AR11" s="21"/>
      <c r="BE11" s="268"/>
      <c r="BS11" s="18" t="s">
        <v>6</v>
      </c>
    </row>
    <row r="12" spans="1:74" s="1" customFormat="1" ht="6.95" customHeight="1">
      <c r="B12" s="21"/>
      <c r="AR12" s="21"/>
      <c r="BE12" s="268"/>
      <c r="BS12" s="18" t="s">
        <v>6</v>
      </c>
    </row>
    <row r="13" spans="1:74" s="1" customFormat="1" ht="12" customHeight="1">
      <c r="B13" s="21"/>
      <c r="D13" s="28" t="s">
        <v>28</v>
      </c>
      <c r="AK13" s="28" t="s">
        <v>25</v>
      </c>
      <c r="AN13" s="30" t="s">
        <v>29</v>
      </c>
      <c r="AR13" s="21"/>
      <c r="BE13" s="268"/>
      <c r="BS13" s="18" t="s">
        <v>6</v>
      </c>
    </row>
    <row r="14" spans="1:74" ht="12.75">
      <c r="B14" s="21"/>
      <c r="E14" s="272" t="s">
        <v>29</v>
      </c>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8" t="s">
        <v>27</v>
      </c>
      <c r="AN14" s="30" t="s">
        <v>29</v>
      </c>
      <c r="AR14" s="21"/>
      <c r="BE14" s="268"/>
      <c r="BS14" s="18" t="s">
        <v>6</v>
      </c>
    </row>
    <row r="15" spans="1:74" s="1" customFormat="1" ht="6.95" customHeight="1">
      <c r="B15" s="21"/>
      <c r="AR15" s="21"/>
      <c r="BE15" s="268"/>
      <c r="BS15" s="18" t="s">
        <v>3</v>
      </c>
    </row>
    <row r="16" spans="1:74" s="1" customFormat="1" ht="12" customHeight="1">
      <c r="B16" s="21"/>
      <c r="D16" s="28" t="s">
        <v>30</v>
      </c>
      <c r="AK16" s="28" t="s">
        <v>25</v>
      </c>
      <c r="AN16" s="26" t="s">
        <v>1</v>
      </c>
      <c r="AR16" s="21"/>
      <c r="BE16" s="268"/>
      <c r="BS16" s="18" t="s">
        <v>3</v>
      </c>
    </row>
    <row r="17" spans="1:71" s="1" customFormat="1" ht="18.399999999999999" customHeight="1">
      <c r="B17" s="21"/>
      <c r="E17" s="26" t="s">
        <v>31</v>
      </c>
      <c r="AK17" s="28" t="s">
        <v>27</v>
      </c>
      <c r="AN17" s="26" t="s">
        <v>1</v>
      </c>
      <c r="AR17" s="21"/>
      <c r="BE17" s="268"/>
      <c r="BS17" s="18" t="s">
        <v>32</v>
      </c>
    </row>
    <row r="18" spans="1:71" s="1" customFormat="1" ht="6.95" customHeight="1">
      <c r="B18" s="21"/>
      <c r="AR18" s="21"/>
      <c r="BE18" s="268"/>
      <c r="BS18" s="18" t="s">
        <v>6</v>
      </c>
    </row>
    <row r="19" spans="1:71" s="1" customFormat="1" ht="12" customHeight="1">
      <c r="B19" s="21"/>
      <c r="D19" s="28" t="s">
        <v>33</v>
      </c>
      <c r="AK19" s="28" t="s">
        <v>25</v>
      </c>
      <c r="AN19" s="26" t="s">
        <v>1</v>
      </c>
      <c r="AR19" s="21"/>
      <c r="BE19" s="268"/>
      <c r="BS19" s="18" t="s">
        <v>6</v>
      </c>
    </row>
    <row r="20" spans="1:71" s="1" customFormat="1" ht="18.399999999999999" customHeight="1">
      <c r="B20" s="21"/>
      <c r="E20" s="26" t="s">
        <v>34</v>
      </c>
      <c r="AK20" s="28" t="s">
        <v>27</v>
      </c>
      <c r="AN20" s="26" t="s">
        <v>1</v>
      </c>
      <c r="AR20" s="21"/>
      <c r="BE20" s="268"/>
      <c r="BS20" s="18" t="s">
        <v>32</v>
      </c>
    </row>
    <row r="21" spans="1:71" s="1" customFormat="1" ht="6.95" customHeight="1">
      <c r="B21" s="21"/>
      <c r="AR21" s="21"/>
      <c r="BE21" s="268"/>
    </row>
    <row r="22" spans="1:71" s="1" customFormat="1" ht="12" customHeight="1">
      <c r="B22" s="21"/>
      <c r="D22" s="28" t="s">
        <v>35</v>
      </c>
      <c r="AR22" s="21"/>
      <c r="BE22" s="268"/>
    </row>
    <row r="23" spans="1:71" s="1" customFormat="1" ht="35.25" customHeight="1">
      <c r="B23" s="21"/>
      <c r="E23" s="274" t="s">
        <v>36</v>
      </c>
      <c r="F23" s="274"/>
      <c r="G23" s="274"/>
      <c r="H23" s="274"/>
      <c r="I23" s="274"/>
      <c r="J23" s="274"/>
      <c r="K23" s="274"/>
      <c r="L23" s="274"/>
      <c r="M23" s="274"/>
      <c r="N23" s="274"/>
      <c r="O23" s="274"/>
      <c r="P23" s="274"/>
      <c r="Q23" s="274"/>
      <c r="R23" s="274"/>
      <c r="S23" s="274"/>
      <c r="T23" s="274"/>
      <c r="U23" s="274"/>
      <c r="V23" s="274"/>
      <c r="W23" s="274"/>
      <c r="X23" s="274"/>
      <c r="Y23" s="274"/>
      <c r="Z23" s="274"/>
      <c r="AA23" s="274"/>
      <c r="AB23" s="274"/>
      <c r="AC23" s="274"/>
      <c r="AD23" s="274"/>
      <c r="AE23" s="274"/>
      <c r="AF23" s="274"/>
      <c r="AG23" s="274"/>
      <c r="AH23" s="274"/>
      <c r="AI23" s="274"/>
      <c r="AJ23" s="274"/>
      <c r="AK23" s="274"/>
      <c r="AL23" s="274"/>
      <c r="AM23" s="274"/>
      <c r="AN23" s="274"/>
      <c r="AR23" s="21"/>
      <c r="BE23" s="268"/>
    </row>
    <row r="24" spans="1:71" s="1" customFormat="1" ht="6.95" customHeight="1">
      <c r="B24" s="21"/>
      <c r="AR24" s="21"/>
      <c r="BE24" s="268"/>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68"/>
    </row>
    <row r="26" spans="1:71" s="2" customFormat="1" ht="25.9" customHeight="1">
      <c r="A26" s="33"/>
      <c r="B26" s="34"/>
      <c r="C26" s="33"/>
      <c r="D26" s="35" t="s">
        <v>37</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58">
        <f>ROUND(AG94,2)</f>
        <v>0</v>
      </c>
      <c r="AL26" s="259"/>
      <c r="AM26" s="259"/>
      <c r="AN26" s="259"/>
      <c r="AO26" s="259"/>
      <c r="AP26" s="33"/>
      <c r="AQ26" s="33"/>
      <c r="AR26" s="34"/>
      <c r="BE26" s="268"/>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68"/>
    </row>
    <row r="28" spans="1:71" s="2" customFormat="1" ht="12.75">
      <c r="A28" s="33"/>
      <c r="B28" s="34"/>
      <c r="C28" s="33"/>
      <c r="D28" s="33"/>
      <c r="E28" s="33"/>
      <c r="F28" s="33"/>
      <c r="G28" s="33"/>
      <c r="H28" s="33"/>
      <c r="I28" s="33"/>
      <c r="J28" s="33"/>
      <c r="K28" s="33"/>
      <c r="L28" s="260" t="s">
        <v>38</v>
      </c>
      <c r="M28" s="260"/>
      <c r="N28" s="260"/>
      <c r="O28" s="260"/>
      <c r="P28" s="260"/>
      <c r="Q28" s="33"/>
      <c r="R28" s="33"/>
      <c r="S28" s="33"/>
      <c r="T28" s="33"/>
      <c r="U28" s="33"/>
      <c r="V28" s="33"/>
      <c r="W28" s="260" t="s">
        <v>39</v>
      </c>
      <c r="X28" s="260"/>
      <c r="Y28" s="260"/>
      <c r="Z28" s="260"/>
      <c r="AA28" s="260"/>
      <c r="AB28" s="260"/>
      <c r="AC28" s="260"/>
      <c r="AD28" s="260"/>
      <c r="AE28" s="260"/>
      <c r="AF28" s="33"/>
      <c r="AG28" s="33"/>
      <c r="AH28" s="33"/>
      <c r="AI28" s="33"/>
      <c r="AJ28" s="33"/>
      <c r="AK28" s="260" t="s">
        <v>40</v>
      </c>
      <c r="AL28" s="260"/>
      <c r="AM28" s="260"/>
      <c r="AN28" s="260"/>
      <c r="AO28" s="260"/>
      <c r="AP28" s="33"/>
      <c r="AQ28" s="33"/>
      <c r="AR28" s="34"/>
      <c r="BE28" s="268"/>
    </row>
    <row r="29" spans="1:71" s="3" customFormat="1" ht="14.45" customHeight="1">
      <c r="B29" s="38"/>
      <c r="D29" s="28" t="s">
        <v>41</v>
      </c>
      <c r="F29" s="28" t="s">
        <v>42</v>
      </c>
      <c r="L29" s="251">
        <v>0.21</v>
      </c>
      <c r="M29" s="250"/>
      <c r="N29" s="250"/>
      <c r="O29" s="250"/>
      <c r="P29" s="250"/>
      <c r="W29" s="249">
        <f>ROUND(AZ94, 2)</f>
        <v>0</v>
      </c>
      <c r="X29" s="250"/>
      <c r="Y29" s="250"/>
      <c r="Z29" s="250"/>
      <c r="AA29" s="250"/>
      <c r="AB29" s="250"/>
      <c r="AC29" s="250"/>
      <c r="AD29" s="250"/>
      <c r="AE29" s="250"/>
      <c r="AK29" s="249">
        <f>ROUND(AV94, 2)</f>
        <v>0</v>
      </c>
      <c r="AL29" s="250"/>
      <c r="AM29" s="250"/>
      <c r="AN29" s="250"/>
      <c r="AO29" s="250"/>
      <c r="AR29" s="38"/>
      <c r="BE29" s="269"/>
    </row>
    <row r="30" spans="1:71" s="3" customFormat="1" ht="14.45" customHeight="1">
      <c r="B30" s="38"/>
      <c r="F30" s="28" t="s">
        <v>43</v>
      </c>
      <c r="L30" s="251">
        <v>0.15</v>
      </c>
      <c r="M30" s="250"/>
      <c r="N30" s="250"/>
      <c r="O30" s="250"/>
      <c r="P30" s="250"/>
      <c r="W30" s="249">
        <f>ROUND(BA94, 2)</f>
        <v>0</v>
      </c>
      <c r="X30" s="250"/>
      <c r="Y30" s="250"/>
      <c r="Z30" s="250"/>
      <c r="AA30" s="250"/>
      <c r="AB30" s="250"/>
      <c r="AC30" s="250"/>
      <c r="AD30" s="250"/>
      <c r="AE30" s="250"/>
      <c r="AK30" s="249">
        <f>ROUND(AW94, 2)</f>
        <v>0</v>
      </c>
      <c r="AL30" s="250"/>
      <c r="AM30" s="250"/>
      <c r="AN30" s="250"/>
      <c r="AO30" s="250"/>
      <c r="AR30" s="38"/>
      <c r="BE30" s="269"/>
    </row>
    <row r="31" spans="1:71" s="3" customFormat="1" ht="14.45" hidden="1" customHeight="1">
      <c r="B31" s="38"/>
      <c r="F31" s="28" t="s">
        <v>44</v>
      </c>
      <c r="L31" s="251">
        <v>0.21</v>
      </c>
      <c r="M31" s="250"/>
      <c r="N31" s="250"/>
      <c r="O31" s="250"/>
      <c r="P31" s="250"/>
      <c r="W31" s="249">
        <f>ROUND(BB94, 2)</f>
        <v>0</v>
      </c>
      <c r="X31" s="250"/>
      <c r="Y31" s="250"/>
      <c r="Z31" s="250"/>
      <c r="AA31" s="250"/>
      <c r="AB31" s="250"/>
      <c r="AC31" s="250"/>
      <c r="AD31" s="250"/>
      <c r="AE31" s="250"/>
      <c r="AK31" s="249">
        <v>0</v>
      </c>
      <c r="AL31" s="250"/>
      <c r="AM31" s="250"/>
      <c r="AN31" s="250"/>
      <c r="AO31" s="250"/>
      <c r="AR31" s="38"/>
      <c r="BE31" s="269"/>
    </row>
    <row r="32" spans="1:71" s="3" customFormat="1" ht="14.45" hidden="1" customHeight="1">
      <c r="B32" s="38"/>
      <c r="F32" s="28" t="s">
        <v>45</v>
      </c>
      <c r="L32" s="251">
        <v>0.15</v>
      </c>
      <c r="M32" s="250"/>
      <c r="N32" s="250"/>
      <c r="O32" s="250"/>
      <c r="P32" s="250"/>
      <c r="W32" s="249">
        <f>ROUND(BC94, 2)</f>
        <v>0</v>
      </c>
      <c r="X32" s="250"/>
      <c r="Y32" s="250"/>
      <c r="Z32" s="250"/>
      <c r="AA32" s="250"/>
      <c r="AB32" s="250"/>
      <c r="AC32" s="250"/>
      <c r="AD32" s="250"/>
      <c r="AE32" s="250"/>
      <c r="AK32" s="249">
        <v>0</v>
      </c>
      <c r="AL32" s="250"/>
      <c r="AM32" s="250"/>
      <c r="AN32" s="250"/>
      <c r="AO32" s="250"/>
      <c r="AR32" s="38"/>
      <c r="BE32" s="269"/>
    </row>
    <row r="33" spans="1:57" s="3" customFormat="1" ht="14.45" hidden="1" customHeight="1">
      <c r="B33" s="38"/>
      <c r="F33" s="28" t="s">
        <v>46</v>
      </c>
      <c r="L33" s="251">
        <v>0</v>
      </c>
      <c r="M33" s="250"/>
      <c r="N33" s="250"/>
      <c r="O33" s="250"/>
      <c r="P33" s="250"/>
      <c r="W33" s="249">
        <f>ROUND(BD94, 2)</f>
        <v>0</v>
      </c>
      <c r="X33" s="250"/>
      <c r="Y33" s="250"/>
      <c r="Z33" s="250"/>
      <c r="AA33" s="250"/>
      <c r="AB33" s="250"/>
      <c r="AC33" s="250"/>
      <c r="AD33" s="250"/>
      <c r="AE33" s="250"/>
      <c r="AK33" s="249">
        <v>0</v>
      </c>
      <c r="AL33" s="250"/>
      <c r="AM33" s="250"/>
      <c r="AN33" s="250"/>
      <c r="AO33" s="250"/>
      <c r="AR33" s="38"/>
      <c r="BE33" s="269"/>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68"/>
    </row>
    <row r="35" spans="1:57" s="2" customFormat="1" ht="25.9" customHeight="1">
      <c r="A35" s="33"/>
      <c r="B35" s="34"/>
      <c r="C35" s="39"/>
      <c r="D35" s="40" t="s">
        <v>47</v>
      </c>
      <c r="E35" s="41"/>
      <c r="F35" s="41"/>
      <c r="G35" s="41"/>
      <c r="H35" s="41"/>
      <c r="I35" s="41"/>
      <c r="J35" s="41"/>
      <c r="K35" s="41"/>
      <c r="L35" s="41"/>
      <c r="M35" s="41"/>
      <c r="N35" s="41"/>
      <c r="O35" s="41"/>
      <c r="P35" s="41"/>
      <c r="Q35" s="41"/>
      <c r="R35" s="41"/>
      <c r="S35" s="41"/>
      <c r="T35" s="42" t="s">
        <v>48</v>
      </c>
      <c r="U35" s="41"/>
      <c r="V35" s="41"/>
      <c r="W35" s="41"/>
      <c r="X35" s="266" t="s">
        <v>49</v>
      </c>
      <c r="Y35" s="264"/>
      <c r="Z35" s="264"/>
      <c r="AA35" s="264"/>
      <c r="AB35" s="264"/>
      <c r="AC35" s="41"/>
      <c r="AD35" s="41"/>
      <c r="AE35" s="41"/>
      <c r="AF35" s="41"/>
      <c r="AG35" s="41"/>
      <c r="AH35" s="41"/>
      <c r="AI35" s="41"/>
      <c r="AJ35" s="41"/>
      <c r="AK35" s="263">
        <f>SUM(AK26:AK33)</f>
        <v>0</v>
      </c>
      <c r="AL35" s="264"/>
      <c r="AM35" s="264"/>
      <c r="AN35" s="264"/>
      <c r="AO35" s="265"/>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50</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51</v>
      </c>
      <c r="AI49" s="45"/>
      <c r="AJ49" s="45"/>
      <c r="AK49" s="45"/>
      <c r="AL49" s="45"/>
      <c r="AM49" s="45"/>
      <c r="AN49" s="45"/>
      <c r="AO49" s="45"/>
      <c r="AR49" s="43"/>
    </row>
    <row r="50" spans="1:57">
      <c r="B50" s="21"/>
      <c r="AR50" s="21"/>
    </row>
    <row r="51" spans="1:57">
      <c r="B51" s="21"/>
      <c r="AR51" s="21"/>
    </row>
    <row r="52" spans="1:57">
      <c r="B52" s="21"/>
      <c r="AR52" s="21"/>
    </row>
    <row r="53" spans="1:57">
      <c r="B53" s="21"/>
      <c r="AR53" s="21"/>
    </row>
    <row r="54" spans="1:57">
      <c r="B54" s="21"/>
      <c r="AR54" s="21"/>
    </row>
    <row r="55" spans="1:57">
      <c r="B55" s="21"/>
      <c r="AR55" s="21"/>
    </row>
    <row r="56" spans="1:57">
      <c r="B56" s="21"/>
      <c r="AR56" s="21"/>
    </row>
    <row r="57" spans="1:57">
      <c r="B57" s="21"/>
      <c r="AR57" s="21"/>
    </row>
    <row r="58" spans="1:57">
      <c r="B58" s="21"/>
      <c r="AR58" s="21"/>
    </row>
    <row r="59" spans="1:57">
      <c r="B59" s="21"/>
      <c r="AR59" s="21"/>
    </row>
    <row r="60" spans="1:57" s="2" customFormat="1" ht="12.75">
      <c r="A60" s="33"/>
      <c r="B60" s="34"/>
      <c r="C60" s="33"/>
      <c r="D60" s="46" t="s">
        <v>52</v>
      </c>
      <c r="E60" s="36"/>
      <c r="F60" s="36"/>
      <c r="G60" s="36"/>
      <c r="H60" s="36"/>
      <c r="I60" s="36"/>
      <c r="J60" s="36"/>
      <c r="K60" s="36"/>
      <c r="L60" s="36"/>
      <c r="M60" s="36"/>
      <c r="N60" s="36"/>
      <c r="O60" s="36"/>
      <c r="P60" s="36"/>
      <c r="Q60" s="36"/>
      <c r="R60" s="36"/>
      <c r="S60" s="36"/>
      <c r="T60" s="36"/>
      <c r="U60" s="36"/>
      <c r="V60" s="46" t="s">
        <v>53</v>
      </c>
      <c r="W60" s="36"/>
      <c r="X60" s="36"/>
      <c r="Y60" s="36"/>
      <c r="Z60" s="36"/>
      <c r="AA60" s="36"/>
      <c r="AB60" s="36"/>
      <c r="AC60" s="36"/>
      <c r="AD60" s="36"/>
      <c r="AE60" s="36"/>
      <c r="AF60" s="36"/>
      <c r="AG60" s="36"/>
      <c r="AH60" s="46" t="s">
        <v>52</v>
      </c>
      <c r="AI60" s="36"/>
      <c r="AJ60" s="36"/>
      <c r="AK60" s="36"/>
      <c r="AL60" s="36"/>
      <c r="AM60" s="46" t="s">
        <v>53</v>
      </c>
      <c r="AN60" s="36"/>
      <c r="AO60" s="36"/>
      <c r="AP60" s="33"/>
      <c r="AQ60" s="33"/>
      <c r="AR60" s="34"/>
      <c r="BE60" s="33"/>
    </row>
    <row r="61" spans="1:57">
      <c r="B61" s="21"/>
      <c r="AR61" s="21"/>
    </row>
    <row r="62" spans="1:57">
      <c r="B62" s="21"/>
      <c r="AR62" s="21"/>
    </row>
    <row r="63" spans="1:57">
      <c r="B63" s="21"/>
      <c r="AR63" s="21"/>
    </row>
    <row r="64" spans="1:57" s="2" customFormat="1" ht="12.75">
      <c r="A64" s="33"/>
      <c r="B64" s="34"/>
      <c r="C64" s="33"/>
      <c r="D64" s="44" t="s">
        <v>54</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55</v>
      </c>
      <c r="AI64" s="47"/>
      <c r="AJ64" s="47"/>
      <c r="AK64" s="47"/>
      <c r="AL64" s="47"/>
      <c r="AM64" s="47"/>
      <c r="AN64" s="47"/>
      <c r="AO64" s="47"/>
      <c r="AP64" s="33"/>
      <c r="AQ64" s="33"/>
      <c r="AR64" s="34"/>
      <c r="BE64" s="33"/>
    </row>
    <row r="65" spans="1:57">
      <c r="B65" s="21"/>
      <c r="AR65" s="21"/>
    </row>
    <row r="66" spans="1:57">
      <c r="B66" s="21"/>
      <c r="AR66" s="21"/>
    </row>
    <row r="67" spans="1:57">
      <c r="B67" s="21"/>
      <c r="AR67" s="21"/>
    </row>
    <row r="68" spans="1:57">
      <c r="B68" s="21"/>
      <c r="AR68" s="21"/>
    </row>
    <row r="69" spans="1:57">
      <c r="B69" s="21"/>
      <c r="AR69" s="21"/>
    </row>
    <row r="70" spans="1:57">
      <c r="B70" s="21"/>
      <c r="AR70" s="21"/>
    </row>
    <row r="71" spans="1:57">
      <c r="B71" s="21"/>
      <c r="AR71" s="21"/>
    </row>
    <row r="72" spans="1:57">
      <c r="B72" s="21"/>
      <c r="AR72" s="21"/>
    </row>
    <row r="73" spans="1:57">
      <c r="B73" s="21"/>
      <c r="AR73" s="21"/>
    </row>
    <row r="74" spans="1:57">
      <c r="B74" s="21"/>
      <c r="AR74" s="21"/>
    </row>
    <row r="75" spans="1:57" s="2" customFormat="1" ht="12.75">
      <c r="A75" s="33"/>
      <c r="B75" s="34"/>
      <c r="C75" s="33"/>
      <c r="D75" s="46" t="s">
        <v>52</v>
      </c>
      <c r="E75" s="36"/>
      <c r="F75" s="36"/>
      <c r="G75" s="36"/>
      <c r="H75" s="36"/>
      <c r="I75" s="36"/>
      <c r="J75" s="36"/>
      <c r="K75" s="36"/>
      <c r="L75" s="36"/>
      <c r="M75" s="36"/>
      <c r="N75" s="36"/>
      <c r="O75" s="36"/>
      <c r="P75" s="36"/>
      <c r="Q75" s="36"/>
      <c r="R75" s="36"/>
      <c r="S75" s="36"/>
      <c r="T75" s="36"/>
      <c r="U75" s="36"/>
      <c r="V75" s="46" t="s">
        <v>53</v>
      </c>
      <c r="W75" s="36"/>
      <c r="X75" s="36"/>
      <c r="Y75" s="36"/>
      <c r="Z75" s="36"/>
      <c r="AA75" s="36"/>
      <c r="AB75" s="36"/>
      <c r="AC75" s="36"/>
      <c r="AD75" s="36"/>
      <c r="AE75" s="36"/>
      <c r="AF75" s="36"/>
      <c r="AG75" s="36"/>
      <c r="AH75" s="46" t="s">
        <v>52</v>
      </c>
      <c r="AI75" s="36"/>
      <c r="AJ75" s="36"/>
      <c r="AK75" s="36"/>
      <c r="AL75" s="36"/>
      <c r="AM75" s="46" t="s">
        <v>53</v>
      </c>
      <c r="AN75" s="36"/>
      <c r="AO75" s="36"/>
      <c r="AP75" s="33"/>
      <c r="AQ75" s="33"/>
      <c r="AR75" s="34"/>
      <c r="BE75" s="33"/>
    </row>
    <row r="76" spans="1:57" s="2" customFormat="1">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56</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20-003</v>
      </c>
      <c r="AR84" s="52"/>
    </row>
    <row r="85" spans="1:91" s="5" customFormat="1" ht="36.950000000000003" customHeight="1">
      <c r="B85" s="53"/>
      <c r="C85" s="54" t="s">
        <v>16</v>
      </c>
      <c r="L85" s="255" t="str">
        <f>K6</f>
        <v>ZŠ Kladenská 494, Přelouč</v>
      </c>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6"/>
      <c r="AL85" s="256"/>
      <c r="AM85" s="256"/>
      <c r="AN85" s="256"/>
      <c r="AO85" s="256"/>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20</v>
      </c>
      <c r="D87" s="33"/>
      <c r="E87" s="33"/>
      <c r="F87" s="33"/>
      <c r="G87" s="33"/>
      <c r="H87" s="33"/>
      <c r="I87" s="33"/>
      <c r="J87" s="33"/>
      <c r="K87" s="33"/>
      <c r="L87" s="55" t="str">
        <f>IF(K8="","",K8)</f>
        <v>Přelouč</v>
      </c>
      <c r="M87" s="33"/>
      <c r="N87" s="33"/>
      <c r="O87" s="33"/>
      <c r="P87" s="33"/>
      <c r="Q87" s="33"/>
      <c r="R87" s="33"/>
      <c r="S87" s="33"/>
      <c r="T87" s="33"/>
      <c r="U87" s="33"/>
      <c r="V87" s="33"/>
      <c r="W87" s="33"/>
      <c r="X87" s="33"/>
      <c r="Y87" s="33"/>
      <c r="Z87" s="33"/>
      <c r="AA87" s="33"/>
      <c r="AB87" s="33"/>
      <c r="AC87" s="33"/>
      <c r="AD87" s="33"/>
      <c r="AE87" s="33"/>
      <c r="AF87" s="33"/>
      <c r="AG87" s="33"/>
      <c r="AH87" s="33"/>
      <c r="AI87" s="28" t="s">
        <v>22</v>
      </c>
      <c r="AJ87" s="33"/>
      <c r="AK87" s="33"/>
      <c r="AL87" s="33"/>
      <c r="AM87" s="257" t="str">
        <f>IF(AN8= "","",AN8)</f>
        <v>13. 1. 2020</v>
      </c>
      <c r="AN87" s="257"/>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25.7" customHeight="1">
      <c r="A89" s="33"/>
      <c r="B89" s="34"/>
      <c r="C89" s="28" t="s">
        <v>24</v>
      </c>
      <c r="D89" s="33"/>
      <c r="E89" s="33"/>
      <c r="F89" s="33"/>
      <c r="G89" s="33"/>
      <c r="H89" s="33"/>
      <c r="I89" s="33"/>
      <c r="J89" s="33"/>
      <c r="K89" s="33"/>
      <c r="L89" s="4" t="str">
        <f>IF(E11= "","",E11)</f>
        <v>Město Přelouč</v>
      </c>
      <c r="M89" s="33"/>
      <c r="N89" s="33"/>
      <c r="O89" s="33"/>
      <c r="P89" s="33"/>
      <c r="Q89" s="33"/>
      <c r="R89" s="33"/>
      <c r="S89" s="33"/>
      <c r="T89" s="33"/>
      <c r="U89" s="33"/>
      <c r="V89" s="33"/>
      <c r="W89" s="33"/>
      <c r="X89" s="33"/>
      <c r="Y89" s="33"/>
      <c r="Z89" s="33"/>
      <c r="AA89" s="33"/>
      <c r="AB89" s="33"/>
      <c r="AC89" s="33"/>
      <c r="AD89" s="33"/>
      <c r="AE89" s="33"/>
      <c r="AF89" s="33"/>
      <c r="AG89" s="33"/>
      <c r="AH89" s="33"/>
      <c r="AI89" s="28" t="s">
        <v>30</v>
      </c>
      <c r="AJ89" s="33"/>
      <c r="AK89" s="33"/>
      <c r="AL89" s="33"/>
      <c r="AM89" s="239" t="str">
        <f>IF(E17="","",E17)</f>
        <v>Ing. Vítězslav Vomočil Pardubice</v>
      </c>
      <c r="AN89" s="240"/>
      <c r="AO89" s="240"/>
      <c r="AP89" s="240"/>
      <c r="AQ89" s="33"/>
      <c r="AR89" s="34"/>
      <c r="AS89" s="235" t="s">
        <v>57</v>
      </c>
      <c r="AT89" s="236"/>
      <c r="AU89" s="57"/>
      <c r="AV89" s="57"/>
      <c r="AW89" s="57"/>
      <c r="AX89" s="57"/>
      <c r="AY89" s="57"/>
      <c r="AZ89" s="57"/>
      <c r="BA89" s="57"/>
      <c r="BB89" s="57"/>
      <c r="BC89" s="57"/>
      <c r="BD89" s="58"/>
      <c r="BE89" s="33"/>
    </row>
    <row r="90" spans="1:91" s="2" customFormat="1" ht="15.2" customHeight="1">
      <c r="A90" s="33"/>
      <c r="B90" s="34"/>
      <c r="C90" s="28" t="s">
        <v>28</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33</v>
      </c>
      <c r="AJ90" s="33"/>
      <c r="AK90" s="33"/>
      <c r="AL90" s="33"/>
      <c r="AM90" s="239" t="str">
        <f>IF(E20="","",E20)</f>
        <v>A. Vojtěch</v>
      </c>
      <c r="AN90" s="240"/>
      <c r="AO90" s="240"/>
      <c r="AP90" s="240"/>
      <c r="AQ90" s="33"/>
      <c r="AR90" s="34"/>
      <c r="AS90" s="237"/>
      <c r="AT90" s="238"/>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37"/>
      <c r="AT91" s="238"/>
      <c r="AU91" s="59"/>
      <c r="AV91" s="59"/>
      <c r="AW91" s="59"/>
      <c r="AX91" s="59"/>
      <c r="AY91" s="59"/>
      <c r="AZ91" s="59"/>
      <c r="BA91" s="59"/>
      <c r="BB91" s="59"/>
      <c r="BC91" s="59"/>
      <c r="BD91" s="60"/>
      <c r="BE91" s="33"/>
    </row>
    <row r="92" spans="1:91" s="2" customFormat="1" ht="29.25" customHeight="1">
      <c r="A92" s="33"/>
      <c r="B92" s="34"/>
      <c r="C92" s="241" t="s">
        <v>58</v>
      </c>
      <c r="D92" s="242"/>
      <c r="E92" s="242"/>
      <c r="F92" s="242"/>
      <c r="G92" s="242"/>
      <c r="H92" s="61"/>
      <c r="I92" s="244" t="s">
        <v>59</v>
      </c>
      <c r="J92" s="242"/>
      <c r="K92" s="242"/>
      <c r="L92" s="242"/>
      <c r="M92" s="242"/>
      <c r="N92" s="242"/>
      <c r="O92" s="242"/>
      <c r="P92" s="242"/>
      <c r="Q92" s="242"/>
      <c r="R92" s="242"/>
      <c r="S92" s="242"/>
      <c r="T92" s="242"/>
      <c r="U92" s="242"/>
      <c r="V92" s="242"/>
      <c r="W92" s="242"/>
      <c r="X92" s="242"/>
      <c r="Y92" s="242"/>
      <c r="Z92" s="242"/>
      <c r="AA92" s="242"/>
      <c r="AB92" s="242"/>
      <c r="AC92" s="242"/>
      <c r="AD92" s="242"/>
      <c r="AE92" s="242"/>
      <c r="AF92" s="242"/>
      <c r="AG92" s="243" t="s">
        <v>60</v>
      </c>
      <c r="AH92" s="242"/>
      <c r="AI92" s="242"/>
      <c r="AJ92" s="242"/>
      <c r="AK92" s="242"/>
      <c r="AL92" s="242"/>
      <c r="AM92" s="242"/>
      <c r="AN92" s="244" t="s">
        <v>61</v>
      </c>
      <c r="AO92" s="242"/>
      <c r="AP92" s="245"/>
      <c r="AQ92" s="62" t="s">
        <v>62</v>
      </c>
      <c r="AR92" s="34"/>
      <c r="AS92" s="63" t="s">
        <v>63</v>
      </c>
      <c r="AT92" s="64" t="s">
        <v>64</v>
      </c>
      <c r="AU92" s="64" t="s">
        <v>65</v>
      </c>
      <c r="AV92" s="64" t="s">
        <v>66</v>
      </c>
      <c r="AW92" s="64" t="s">
        <v>67</v>
      </c>
      <c r="AX92" s="64" t="s">
        <v>68</v>
      </c>
      <c r="AY92" s="64" t="s">
        <v>69</v>
      </c>
      <c r="AZ92" s="64" t="s">
        <v>70</v>
      </c>
      <c r="BA92" s="64" t="s">
        <v>71</v>
      </c>
      <c r="BB92" s="64" t="s">
        <v>72</v>
      </c>
      <c r="BC92" s="64" t="s">
        <v>73</v>
      </c>
      <c r="BD92" s="65" t="s">
        <v>74</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75</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33">
        <f>ROUND(AG95+AG98,2)</f>
        <v>0</v>
      </c>
      <c r="AH94" s="233"/>
      <c r="AI94" s="233"/>
      <c r="AJ94" s="233"/>
      <c r="AK94" s="233"/>
      <c r="AL94" s="233"/>
      <c r="AM94" s="233"/>
      <c r="AN94" s="234">
        <f t="shared" ref="AN94:AN99" si="0">SUM(AG94,AT94)</f>
        <v>0</v>
      </c>
      <c r="AO94" s="234"/>
      <c r="AP94" s="234"/>
      <c r="AQ94" s="73" t="s">
        <v>1</v>
      </c>
      <c r="AR94" s="69"/>
      <c r="AS94" s="74">
        <f>ROUND(AS95+AS98,2)</f>
        <v>0</v>
      </c>
      <c r="AT94" s="75">
        <f t="shared" ref="AT94:AT99" si="1">ROUND(SUM(AV94:AW94),2)</f>
        <v>0</v>
      </c>
      <c r="AU94" s="76">
        <f>ROUND(AU95+AU98,5)</f>
        <v>0</v>
      </c>
      <c r="AV94" s="75">
        <f>ROUND(AZ94*L29,2)</f>
        <v>0</v>
      </c>
      <c r="AW94" s="75">
        <f>ROUND(BA94*L30,2)</f>
        <v>0</v>
      </c>
      <c r="AX94" s="75">
        <f>ROUND(BB94*L29,2)</f>
        <v>0</v>
      </c>
      <c r="AY94" s="75">
        <f>ROUND(BC94*L30,2)</f>
        <v>0</v>
      </c>
      <c r="AZ94" s="75">
        <f>ROUND(AZ95+AZ98,2)</f>
        <v>0</v>
      </c>
      <c r="BA94" s="75">
        <f>ROUND(BA95+BA98,2)</f>
        <v>0</v>
      </c>
      <c r="BB94" s="75">
        <f>ROUND(BB95+BB98,2)</f>
        <v>0</v>
      </c>
      <c r="BC94" s="75">
        <f>ROUND(BC95+BC98,2)</f>
        <v>0</v>
      </c>
      <c r="BD94" s="77">
        <f>ROUND(BD95+BD98,2)</f>
        <v>0</v>
      </c>
      <c r="BS94" s="78" t="s">
        <v>76</v>
      </c>
      <c r="BT94" s="78" t="s">
        <v>77</v>
      </c>
      <c r="BU94" s="79" t="s">
        <v>78</v>
      </c>
      <c r="BV94" s="78" t="s">
        <v>79</v>
      </c>
      <c r="BW94" s="78" t="s">
        <v>4</v>
      </c>
      <c r="BX94" s="78" t="s">
        <v>80</v>
      </c>
      <c r="CL94" s="78" t="s">
        <v>1</v>
      </c>
    </row>
    <row r="95" spans="1:91" s="7" customFormat="1" ht="16.5" customHeight="1">
      <c r="B95" s="80"/>
      <c r="C95" s="81"/>
      <c r="D95" s="232" t="s">
        <v>81</v>
      </c>
      <c r="E95" s="232"/>
      <c r="F95" s="232"/>
      <c r="G95" s="232"/>
      <c r="H95" s="232"/>
      <c r="I95" s="82"/>
      <c r="J95" s="232" t="s">
        <v>82</v>
      </c>
      <c r="K95" s="232"/>
      <c r="L95" s="232"/>
      <c r="M95" s="232"/>
      <c r="N95" s="232"/>
      <c r="O95" s="232"/>
      <c r="P95" s="232"/>
      <c r="Q95" s="232"/>
      <c r="R95" s="232"/>
      <c r="S95" s="232"/>
      <c r="T95" s="232"/>
      <c r="U95" s="232"/>
      <c r="V95" s="232"/>
      <c r="W95" s="232"/>
      <c r="X95" s="232"/>
      <c r="Y95" s="232"/>
      <c r="Z95" s="232"/>
      <c r="AA95" s="232"/>
      <c r="AB95" s="232"/>
      <c r="AC95" s="232"/>
      <c r="AD95" s="232"/>
      <c r="AE95" s="232"/>
      <c r="AF95" s="232"/>
      <c r="AG95" s="252">
        <f>ROUND(SUM(AG96:AG97),2)</f>
        <v>0</v>
      </c>
      <c r="AH95" s="253"/>
      <c r="AI95" s="253"/>
      <c r="AJ95" s="253"/>
      <c r="AK95" s="253"/>
      <c r="AL95" s="253"/>
      <c r="AM95" s="253"/>
      <c r="AN95" s="254">
        <f t="shared" si="0"/>
        <v>0</v>
      </c>
      <c r="AO95" s="253"/>
      <c r="AP95" s="253"/>
      <c r="AQ95" s="83" t="s">
        <v>83</v>
      </c>
      <c r="AR95" s="80"/>
      <c r="AS95" s="84">
        <f>ROUND(SUM(AS96:AS97),2)</f>
        <v>0</v>
      </c>
      <c r="AT95" s="85">
        <f t="shared" si="1"/>
        <v>0</v>
      </c>
      <c r="AU95" s="86">
        <f>ROUND(SUM(AU96:AU97),5)</f>
        <v>0</v>
      </c>
      <c r="AV95" s="85">
        <f>ROUND(AZ95*L29,2)</f>
        <v>0</v>
      </c>
      <c r="AW95" s="85">
        <f>ROUND(BA95*L30,2)</f>
        <v>0</v>
      </c>
      <c r="AX95" s="85">
        <f>ROUND(BB95*L29,2)</f>
        <v>0</v>
      </c>
      <c r="AY95" s="85">
        <f>ROUND(BC95*L30,2)</f>
        <v>0</v>
      </c>
      <c r="AZ95" s="85">
        <f>ROUND(SUM(AZ96:AZ97),2)</f>
        <v>0</v>
      </c>
      <c r="BA95" s="85">
        <f>ROUND(SUM(BA96:BA97),2)</f>
        <v>0</v>
      </c>
      <c r="BB95" s="85">
        <f>ROUND(SUM(BB96:BB97),2)</f>
        <v>0</v>
      </c>
      <c r="BC95" s="85">
        <f>ROUND(SUM(BC96:BC97),2)</f>
        <v>0</v>
      </c>
      <c r="BD95" s="87">
        <f>ROUND(SUM(BD96:BD97),2)</f>
        <v>0</v>
      </c>
      <c r="BS95" s="88" t="s">
        <v>76</v>
      </c>
      <c r="BT95" s="88" t="s">
        <v>84</v>
      </c>
      <c r="BU95" s="88" t="s">
        <v>78</v>
      </c>
      <c r="BV95" s="88" t="s">
        <v>79</v>
      </c>
      <c r="BW95" s="88" t="s">
        <v>85</v>
      </c>
      <c r="BX95" s="88" t="s">
        <v>4</v>
      </c>
      <c r="CL95" s="88" t="s">
        <v>1</v>
      </c>
      <c r="CM95" s="88" t="s">
        <v>86</v>
      </c>
    </row>
    <row r="96" spans="1:91" s="4" customFormat="1" ht="16.5" customHeight="1">
      <c r="A96" s="89" t="s">
        <v>87</v>
      </c>
      <c r="B96" s="52"/>
      <c r="C96" s="10"/>
      <c r="D96" s="10"/>
      <c r="E96" s="246" t="s">
        <v>88</v>
      </c>
      <c r="F96" s="246"/>
      <c r="G96" s="246"/>
      <c r="H96" s="246"/>
      <c r="I96" s="246"/>
      <c r="J96" s="10"/>
      <c r="K96" s="246" t="s">
        <v>89</v>
      </c>
      <c r="L96" s="246"/>
      <c r="M96" s="246"/>
      <c r="N96" s="246"/>
      <c r="O96" s="246"/>
      <c r="P96" s="246"/>
      <c r="Q96" s="246"/>
      <c r="R96" s="246"/>
      <c r="S96" s="246"/>
      <c r="T96" s="246"/>
      <c r="U96" s="246"/>
      <c r="V96" s="246"/>
      <c r="W96" s="246"/>
      <c r="X96" s="246"/>
      <c r="Y96" s="246"/>
      <c r="Z96" s="246"/>
      <c r="AA96" s="246"/>
      <c r="AB96" s="246"/>
      <c r="AC96" s="246"/>
      <c r="AD96" s="246"/>
      <c r="AE96" s="246"/>
      <c r="AF96" s="246"/>
      <c r="AG96" s="247">
        <f>'00 - Vedlejší a ostatní n...'!J32</f>
        <v>0</v>
      </c>
      <c r="AH96" s="248"/>
      <c r="AI96" s="248"/>
      <c r="AJ96" s="248"/>
      <c r="AK96" s="248"/>
      <c r="AL96" s="248"/>
      <c r="AM96" s="248"/>
      <c r="AN96" s="247">
        <f t="shared" si="0"/>
        <v>0</v>
      </c>
      <c r="AO96" s="248"/>
      <c r="AP96" s="248"/>
      <c r="AQ96" s="90" t="s">
        <v>90</v>
      </c>
      <c r="AR96" s="52"/>
      <c r="AS96" s="91">
        <v>0</v>
      </c>
      <c r="AT96" s="92">
        <f t="shared" si="1"/>
        <v>0</v>
      </c>
      <c r="AU96" s="93">
        <f>'00 - Vedlejší a ostatní n...'!P125</f>
        <v>0</v>
      </c>
      <c r="AV96" s="92">
        <f>'00 - Vedlejší a ostatní n...'!J35</f>
        <v>0</v>
      </c>
      <c r="AW96" s="92">
        <f>'00 - Vedlejší a ostatní n...'!J36</f>
        <v>0</v>
      </c>
      <c r="AX96" s="92">
        <f>'00 - Vedlejší a ostatní n...'!J37</f>
        <v>0</v>
      </c>
      <c r="AY96" s="92">
        <f>'00 - Vedlejší a ostatní n...'!J38</f>
        <v>0</v>
      </c>
      <c r="AZ96" s="92">
        <f>'00 - Vedlejší a ostatní n...'!F35</f>
        <v>0</v>
      </c>
      <c r="BA96" s="92">
        <f>'00 - Vedlejší a ostatní n...'!F36</f>
        <v>0</v>
      </c>
      <c r="BB96" s="92">
        <f>'00 - Vedlejší a ostatní n...'!F37</f>
        <v>0</v>
      </c>
      <c r="BC96" s="92">
        <f>'00 - Vedlejší a ostatní n...'!F38</f>
        <v>0</v>
      </c>
      <c r="BD96" s="94">
        <f>'00 - Vedlejší a ostatní n...'!F39</f>
        <v>0</v>
      </c>
      <c r="BT96" s="26" t="s">
        <v>86</v>
      </c>
      <c r="BV96" s="26" t="s">
        <v>79</v>
      </c>
      <c r="BW96" s="26" t="s">
        <v>91</v>
      </c>
      <c r="BX96" s="26" t="s">
        <v>85</v>
      </c>
      <c r="CL96" s="26" t="s">
        <v>1</v>
      </c>
    </row>
    <row r="97" spans="1:91" s="4" customFormat="1" ht="16.5" customHeight="1">
      <c r="A97" s="89" t="s">
        <v>87</v>
      </c>
      <c r="B97" s="52"/>
      <c r="C97" s="10"/>
      <c r="D97" s="10"/>
      <c r="E97" s="246" t="s">
        <v>92</v>
      </c>
      <c r="F97" s="246"/>
      <c r="G97" s="246"/>
      <c r="H97" s="246"/>
      <c r="I97" s="246"/>
      <c r="J97" s="10"/>
      <c r="K97" s="246" t="s">
        <v>93</v>
      </c>
      <c r="L97" s="246"/>
      <c r="M97" s="246"/>
      <c r="N97" s="246"/>
      <c r="O97" s="246"/>
      <c r="P97" s="246"/>
      <c r="Q97" s="246"/>
      <c r="R97" s="246"/>
      <c r="S97" s="246"/>
      <c r="T97" s="246"/>
      <c r="U97" s="246"/>
      <c r="V97" s="246"/>
      <c r="W97" s="246"/>
      <c r="X97" s="246"/>
      <c r="Y97" s="246"/>
      <c r="Z97" s="246"/>
      <c r="AA97" s="246"/>
      <c r="AB97" s="246"/>
      <c r="AC97" s="246"/>
      <c r="AD97" s="246"/>
      <c r="AE97" s="246"/>
      <c r="AF97" s="246"/>
      <c r="AG97" s="247">
        <f>'01 - Náhrada stávající st...'!J32</f>
        <v>0</v>
      </c>
      <c r="AH97" s="248"/>
      <c r="AI97" s="248"/>
      <c r="AJ97" s="248"/>
      <c r="AK97" s="248"/>
      <c r="AL97" s="248"/>
      <c r="AM97" s="248"/>
      <c r="AN97" s="247">
        <f t="shared" si="0"/>
        <v>0</v>
      </c>
      <c r="AO97" s="248"/>
      <c r="AP97" s="248"/>
      <c r="AQ97" s="90" t="s">
        <v>90</v>
      </c>
      <c r="AR97" s="52"/>
      <c r="AS97" s="91">
        <v>0</v>
      </c>
      <c r="AT97" s="92">
        <f t="shared" si="1"/>
        <v>0</v>
      </c>
      <c r="AU97" s="93">
        <f>'01 - Náhrada stávající st...'!P144</f>
        <v>0</v>
      </c>
      <c r="AV97" s="92">
        <f>'01 - Náhrada stávající st...'!J35</f>
        <v>0</v>
      </c>
      <c r="AW97" s="92">
        <f>'01 - Náhrada stávající st...'!J36</f>
        <v>0</v>
      </c>
      <c r="AX97" s="92">
        <f>'01 - Náhrada stávající st...'!J37</f>
        <v>0</v>
      </c>
      <c r="AY97" s="92">
        <f>'01 - Náhrada stávající st...'!J38</f>
        <v>0</v>
      </c>
      <c r="AZ97" s="92">
        <f>'01 - Náhrada stávající st...'!F35</f>
        <v>0</v>
      </c>
      <c r="BA97" s="92">
        <f>'01 - Náhrada stávající st...'!F36</f>
        <v>0</v>
      </c>
      <c r="BB97" s="92">
        <f>'01 - Náhrada stávající st...'!F37</f>
        <v>0</v>
      </c>
      <c r="BC97" s="92">
        <f>'01 - Náhrada stávající st...'!F38</f>
        <v>0</v>
      </c>
      <c r="BD97" s="94">
        <f>'01 - Náhrada stávající st...'!F39</f>
        <v>0</v>
      </c>
      <c r="BT97" s="26" t="s">
        <v>86</v>
      </c>
      <c r="BV97" s="26" t="s">
        <v>79</v>
      </c>
      <c r="BW97" s="26" t="s">
        <v>94</v>
      </c>
      <c r="BX97" s="26" t="s">
        <v>85</v>
      </c>
      <c r="CL97" s="26" t="s">
        <v>1</v>
      </c>
    </row>
    <row r="98" spans="1:91" s="7" customFormat="1" ht="16.5" customHeight="1">
      <c r="B98" s="80"/>
      <c r="C98" s="81"/>
      <c r="D98" s="232" t="s">
        <v>95</v>
      </c>
      <c r="E98" s="232"/>
      <c r="F98" s="232"/>
      <c r="G98" s="232"/>
      <c r="H98" s="232"/>
      <c r="I98" s="82"/>
      <c r="J98" s="232" t="s">
        <v>96</v>
      </c>
      <c r="K98" s="232"/>
      <c r="L98" s="232"/>
      <c r="M98" s="232"/>
      <c r="N98" s="232"/>
      <c r="O98" s="232"/>
      <c r="P98" s="232"/>
      <c r="Q98" s="232"/>
      <c r="R98" s="232"/>
      <c r="S98" s="232"/>
      <c r="T98" s="232"/>
      <c r="U98" s="232"/>
      <c r="V98" s="232"/>
      <c r="W98" s="232"/>
      <c r="X98" s="232"/>
      <c r="Y98" s="232"/>
      <c r="Z98" s="232"/>
      <c r="AA98" s="232"/>
      <c r="AB98" s="232"/>
      <c r="AC98" s="232"/>
      <c r="AD98" s="232"/>
      <c r="AE98" s="232"/>
      <c r="AF98" s="232"/>
      <c r="AG98" s="252">
        <f>ROUND(AG99,2)</f>
        <v>0</v>
      </c>
      <c r="AH98" s="253"/>
      <c r="AI98" s="253"/>
      <c r="AJ98" s="253"/>
      <c r="AK98" s="253"/>
      <c r="AL98" s="253"/>
      <c r="AM98" s="253"/>
      <c r="AN98" s="254">
        <f t="shared" si="0"/>
        <v>0</v>
      </c>
      <c r="AO98" s="253"/>
      <c r="AP98" s="253"/>
      <c r="AQ98" s="83" t="s">
        <v>83</v>
      </c>
      <c r="AR98" s="80"/>
      <c r="AS98" s="84">
        <f>ROUND(AS99,2)</f>
        <v>0</v>
      </c>
      <c r="AT98" s="85">
        <f t="shared" si="1"/>
        <v>0</v>
      </c>
      <c r="AU98" s="86">
        <f>ROUND(AU99,5)</f>
        <v>0</v>
      </c>
      <c r="AV98" s="85">
        <f>ROUND(AZ98*L29,2)</f>
        <v>0</v>
      </c>
      <c r="AW98" s="85">
        <f>ROUND(BA98*L30,2)</f>
        <v>0</v>
      </c>
      <c r="AX98" s="85">
        <f>ROUND(BB98*L29,2)</f>
        <v>0</v>
      </c>
      <c r="AY98" s="85">
        <f>ROUND(BC98*L30,2)</f>
        <v>0</v>
      </c>
      <c r="AZ98" s="85">
        <f>ROUND(AZ99,2)</f>
        <v>0</v>
      </c>
      <c r="BA98" s="85">
        <f>ROUND(BA99,2)</f>
        <v>0</v>
      </c>
      <c r="BB98" s="85">
        <f>ROUND(BB99,2)</f>
        <v>0</v>
      </c>
      <c r="BC98" s="85">
        <f>ROUND(BC99,2)</f>
        <v>0</v>
      </c>
      <c r="BD98" s="87">
        <f>ROUND(BD99,2)</f>
        <v>0</v>
      </c>
      <c r="BS98" s="88" t="s">
        <v>76</v>
      </c>
      <c r="BT98" s="88" t="s">
        <v>84</v>
      </c>
      <c r="BU98" s="88" t="s">
        <v>78</v>
      </c>
      <c r="BV98" s="88" t="s">
        <v>79</v>
      </c>
      <c r="BW98" s="88" t="s">
        <v>97</v>
      </c>
      <c r="BX98" s="88" t="s">
        <v>4</v>
      </c>
      <c r="CL98" s="88" t="s">
        <v>1</v>
      </c>
      <c r="CM98" s="88" t="s">
        <v>86</v>
      </c>
    </row>
    <row r="99" spans="1:91" s="4" customFormat="1" ht="16.5" customHeight="1">
      <c r="A99" s="89" t="s">
        <v>87</v>
      </c>
      <c r="B99" s="52"/>
      <c r="C99" s="10"/>
      <c r="D99" s="10"/>
      <c r="E99" s="246" t="s">
        <v>88</v>
      </c>
      <c r="F99" s="246"/>
      <c r="G99" s="246"/>
      <c r="H99" s="246"/>
      <c r="I99" s="246"/>
      <c r="J99" s="10"/>
      <c r="K99" s="246" t="s">
        <v>89</v>
      </c>
      <c r="L99" s="246"/>
      <c r="M99" s="246"/>
      <c r="N99" s="246"/>
      <c r="O99" s="246"/>
      <c r="P99" s="246"/>
      <c r="Q99" s="246"/>
      <c r="R99" s="246"/>
      <c r="S99" s="246"/>
      <c r="T99" s="246"/>
      <c r="U99" s="246"/>
      <c r="V99" s="246"/>
      <c r="W99" s="246"/>
      <c r="X99" s="246"/>
      <c r="Y99" s="246"/>
      <c r="Z99" s="246"/>
      <c r="AA99" s="246"/>
      <c r="AB99" s="246"/>
      <c r="AC99" s="246"/>
      <c r="AD99" s="246"/>
      <c r="AE99" s="246"/>
      <c r="AF99" s="246"/>
      <c r="AG99" s="247">
        <f>'00 - Vedlejší a ostatní n..._01'!J32</f>
        <v>0</v>
      </c>
      <c r="AH99" s="248"/>
      <c r="AI99" s="248"/>
      <c r="AJ99" s="248"/>
      <c r="AK99" s="248"/>
      <c r="AL99" s="248"/>
      <c r="AM99" s="248"/>
      <c r="AN99" s="247">
        <f t="shared" si="0"/>
        <v>0</v>
      </c>
      <c r="AO99" s="248"/>
      <c r="AP99" s="248"/>
      <c r="AQ99" s="90" t="s">
        <v>90</v>
      </c>
      <c r="AR99" s="52"/>
      <c r="AS99" s="95">
        <v>0</v>
      </c>
      <c r="AT99" s="96">
        <f t="shared" si="1"/>
        <v>0</v>
      </c>
      <c r="AU99" s="97">
        <f>'00 - Vedlejší a ostatní n..._01'!P122</f>
        <v>0</v>
      </c>
      <c r="AV99" s="96">
        <f>'00 - Vedlejší a ostatní n..._01'!J35</f>
        <v>0</v>
      </c>
      <c r="AW99" s="96">
        <f>'00 - Vedlejší a ostatní n..._01'!J36</f>
        <v>0</v>
      </c>
      <c r="AX99" s="96">
        <f>'00 - Vedlejší a ostatní n..._01'!J37</f>
        <v>0</v>
      </c>
      <c r="AY99" s="96">
        <f>'00 - Vedlejší a ostatní n..._01'!J38</f>
        <v>0</v>
      </c>
      <c r="AZ99" s="96">
        <f>'00 - Vedlejší a ostatní n..._01'!F35</f>
        <v>0</v>
      </c>
      <c r="BA99" s="96">
        <f>'00 - Vedlejší a ostatní n..._01'!F36</f>
        <v>0</v>
      </c>
      <c r="BB99" s="96">
        <f>'00 - Vedlejší a ostatní n..._01'!F37</f>
        <v>0</v>
      </c>
      <c r="BC99" s="96">
        <f>'00 - Vedlejší a ostatní n..._01'!F38</f>
        <v>0</v>
      </c>
      <c r="BD99" s="98">
        <f>'00 - Vedlejší a ostatní n..._01'!F39</f>
        <v>0</v>
      </c>
      <c r="BT99" s="26" t="s">
        <v>86</v>
      </c>
      <c r="BV99" s="26" t="s">
        <v>79</v>
      </c>
      <c r="BW99" s="26" t="s">
        <v>98</v>
      </c>
      <c r="BX99" s="26" t="s">
        <v>97</v>
      </c>
      <c r="CL99" s="26" t="s">
        <v>1</v>
      </c>
    </row>
    <row r="100" spans="1:91" s="2" customFormat="1" ht="30" customHeight="1">
      <c r="A100" s="33"/>
      <c r="B100" s="34"/>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4"/>
      <c r="AS100" s="33"/>
      <c r="AT100" s="33"/>
      <c r="AU100" s="33"/>
      <c r="AV100" s="33"/>
      <c r="AW100" s="33"/>
      <c r="AX100" s="33"/>
      <c r="AY100" s="33"/>
      <c r="AZ100" s="33"/>
      <c r="BA100" s="33"/>
      <c r="BB100" s="33"/>
      <c r="BC100" s="33"/>
      <c r="BD100" s="33"/>
      <c r="BE100" s="33"/>
    </row>
    <row r="101" spans="1:91" s="2" customFormat="1" ht="6.95" customHeight="1">
      <c r="A101" s="33"/>
      <c r="B101" s="48"/>
      <c r="C101" s="49"/>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34"/>
      <c r="AS101" s="33"/>
      <c r="AT101" s="33"/>
      <c r="AU101" s="33"/>
      <c r="AV101" s="33"/>
      <c r="AW101" s="33"/>
      <c r="AX101" s="33"/>
      <c r="AY101" s="33"/>
      <c r="AZ101" s="33"/>
      <c r="BA101" s="33"/>
      <c r="BB101" s="33"/>
      <c r="BC101" s="33"/>
      <c r="BD101" s="33"/>
      <c r="BE101" s="33"/>
    </row>
  </sheetData>
  <mergeCells count="58">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G98:AM98"/>
    <mergeCell ref="AN98:AP98"/>
    <mergeCell ref="AN96:AP96"/>
    <mergeCell ref="L85:AO85"/>
    <mergeCell ref="AM87:AN87"/>
    <mergeCell ref="AG95:AM95"/>
    <mergeCell ref="AN95:AP95"/>
    <mergeCell ref="J95:AF95"/>
    <mergeCell ref="D98:H98"/>
    <mergeCell ref="J98:AF98"/>
    <mergeCell ref="AN99:AP99"/>
    <mergeCell ref="AG99:AM99"/>
    <mergeCell ref="E99:I99"/>
    <mergeCell ref="K99:AF99"/>
    <mergeCell ref="E96:I96"/>
    <mergeCell ref="K96:AF96"/>
    <mergeCell ref="AG96:AM96"/>
    <mergeCell ref="K97:AF97"/>
    <mergeCell ref="AN97:AP97"/>
    <mergeCell ref="E97:I97"/>
    <mergeCell ref="AG97:AM97"/>
    <mergeCell ref="D95:H95"/>
    <mergeCell ref="AG94:AM94"/>
    <mergeCell ref="AN94:AP94"/>
    <mergeCell ref="AS89:AT91"/>
    <mergeCell ref="AM89:AP89"/>
    <mergeCell ref="AM90:AP90"/>
    <mergeCell ref="C92:G92"/>
    <mergeCell ref="AG92:AM92"/>
    <mergeCell ref="AN92:AP92"/>
    <mergeCell ref="I92:AF92"/>
  </mergeCells>
  <hyperlinks>
    <hyperlink ref="A96" location="'00 - Vedlejší a ostatní n...'!C2" display="/" xr:uid="{00000000-0004-0000-0000-000000000000}"/>
    <hyperlink ref="A97" location="'01 - Náhrada stávající st...'!C2" display="/" xr:uid="{00000000-0004-0000-0000-000001000000}"/>
    <hyperlink ref="A99" location="'00 - Vedlejší a ostatní n..._01'!C2" display="/" xr:uid="{00000000-0004-0000-0000-00000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43"/>
  <sheetViews>
    <sheetView showGridLines="0" topLeftCell="A121" workbookViewId="0">
      <selection activeCell="W144" sqref="W144"/>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61" t="s">
        <v>5</v>
      </c>
      <c r="M2" s="262"/>
      <c r="N2" s="262"/>
      <c r="O2" s="262"/>
      <c r="P2" s="262"/>
      <c r="Q2" s="262"/>
      <c r="R2" s="262"/>
      <c r="S2" s="262"/>
      <c r="T2" s="262"/>
      <c r="U2" s="262"/>
      <c r="V2" s="262"/>
      <c r="AT2" s="18" t="s">
        <v>91</v>
      </c>
    </row>
    <row r="3" spans="1:46" s="1" customFormat="1" ht="6.95" customHeight="1">
      <c r="B3" s="19"/>
      <c r="C3" s="20"/>
      <c r="D3" s="20"/>
      <c r="E3" s="20"/>
      <c r="F3" s="20"/>
      <c r="G3" s="20"/>
      <c r="H3" s="20"/>
      <c r="I3" s="100"/>
      <c r="J3" s="20"/>
      <c r="K3" s="20"/>
      <c r="L3" s="21"/>
      <c r="AT3" s="18" t="s">
        <v>86</v>
      </c>
    </row>
    <row r="4" spans="1:46" s="1" customFormat="1" ht="24.95" customHeight="1">
      <c r="B4" s="21"/>
      <c r="D4" s="22" t="s">
        <v>99</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6" t="str">
        <f>'Rekapitulace stavby'!K6</f>
        <v>ZŠ Kladenská 494, Přelouč</v>
      </c>
      <c r="F7" s="277"/>
      <c r="G7" s="277"/>
      <c r="H7" s="277"/>
      <c r="I7" s="99"/>
      <c r="L7" s="21"/>
    </row>
    <row r="8" spans="1:46" s="1" customFormat="1" ht="12" customHeight="1">
      <c r="B8" s="21"/>
      <c r="D8" s="28" t="s">
        <v>100</v>
      </c>
      <c r="I8" s="99"/>
      <c r="L8" s="21"/>
    </row>
    <row r="9" spans="1:46" s="2" customFormat="1" ht="16.5" customHeight="1">
      <c r="A9" s="33"/>
      <c r="B9" s="34"/>
      <c r="C9" s="33"/>
      <c r="D9" s="33"/>
      <c r="E9" s="276" t="s">
        <v>101</v>
      </c>
      <c r="F9" s="275"/>
      <c r="G9" s="275"/>
      <c r="H9" s="275"/>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102</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5" t="s">
        <v>103</v>
      </c>
      <c r="F11" s="275"/>
      <c r="G11" s="275"/>
      <c r="H11" s="275"/>
      <c r="I11" s="102"/>
      <c r="J11" s="33"/>
      <c r="K11" s="33"/>
      <c r="L11" s="43"/>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103" t="s">
        <v>22</v>
      </c>
      <c r="J14" s="56" t="str">
        <f>'Rekapitulace stavby'!AN8</f>
        <v>13. 1. 2020</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24</v>
      </c>
      <c r="E16" s="33"/>
      <c r="F16" s="33"/>
      <c r="G16" s="33"/>
      <c r="H16" s="33"/>
      <c r="I16" s="103" t="s">
        <v>25</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26</v>
      </c>
      <c r="F17" s="33"/>
      <c r="G17" s="33"/>
      <c r="H17" s="33"/>
      <c r="I17" s="103" t="s">
        <v>27</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78" t="str">
        <f>'Rekapitulace stavby'!E14</f>
        <v>Vyplň údaj</v>
      </c>
      <c r="F20" s="270"/>
      <c r="G20" s="270"/>
      <c r="H20" s="270"/>
      <c r="I20" s="103" t="s">
        <v>27</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103" t="s">
        <v>25</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31</v>
      </c>
      <c r="F23" s="33"/>
      <c r="G23" s="33"/>
      <c r="H23" s="33"/>
      <c r="I23" s="103" t="s">
        <v>27</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33</v>
      </c>
      <c r="E25" s="33"/>
      <c r="F25" s="33"/>
      <c r="G25" s="33"/>
      <c r="H25" s="33"/>
      <c r="I25" s="103" t="s">
        <v>25</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34</v>
      </c>
      <c r="F26" s="33"/>
      <c r="G26" s="33"/>
      <c r="H26" s="33"/>
      <c r="I26" s="103" t="s">
        <v>27</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35</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74" t="s">
        <v>1</v>
      </c>
      <c r="F29" s="274"/>
      <c r="G29" s="274"/>
      <c r="H29" s="274"/>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37</v>
      </c>
      <c r="E32" s="33"/>
      <c r="F32" s="33"/>
      <c r="G32" s="33"/>
      <c r="H32" s="33"/>
      <c r="I32" s="102"/>
      <c r="J32" s="72">
        <f>ROUND(J125,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39</v>
      </c>
      <c r="G34" s="33"/>
      <c r="H34" s="33"/>
      <c r="I34" s="110" t="s">
        <v>38</v>
      </c>
      <c r="J34" s="37" t="s">
        <v>40</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41</v>
      </c>
      <c r="E35" s="28" t="s">
        <v>42</v>
      </c>
      <c r="F35" s="112">
        <f>ROUND((SUM(BE125:BE142)),  2)</f>
        <v>0</v>
      </c>
      <c r="G35" s="33"/>
      <c r="H35" s="33"/>
      <c r="I35" s="113">
        <v>0.21</v>
      </c>
      <c r="J35" s="112">
        <f>ROUND(((SUM(BE125:BE142))*I35),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43</v>
      </c>
      <c r="F36" s="112">
        <f>ROUND((SUM(BF125:BF142)),  2)</f>
        <v>0</v>
      </c>
      <c r="G36" s="33"/>
      <c r="H36" s="33"/>
      <c r="I36" s="113">
        <v>0.15</v>
      </c>
      <c r="J36" s="112">
        <f>ROUND(((SUM(BF125:BF142))*I36),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44</v>
      </c>
      <c r="F37" s="112">
        <f>ROUND((SUM(BG125:BG142)),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45</v>
      </c>
      <c r="F38" s="112">
        <f>ROUND((SUM(BH125:BH142)),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46</v>
      </c>
      <c r="F39" s="112">
        <f>ROUND((SUM(BI125:BI142)),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47</v>
      </c>
      <c r="E41" s="61"/>
      <c r="F41" s="61"/>
      <c r="G41" s="116" t="s">
        <v>48</v>
      </c>
      <c r="H41" s="117" t="s">
        <v>49</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50</v>
      </c>
      <c r="E50" s="45"/>
      <c r="F50" s="45"/>
      <c r="G50" s="44" t="s">
        <v>51</v>
      </c>
      <c r="H50" s="45"/>
      <c r="I50" s="121"/>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52</v>
      </c>
      <c r="E61" s="36"/>
      <c r="F61" s="122" t="s">
        <v>53</v>
      </c>
      <c r="G61" s="46" t="s">
        <v>52</v>
      </c>
      <c r="H61" s="36"/>
      <c r="I61" s="123"/>
      <c r="J61" s="124" t="s">
        <v>53</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54</v>
      </c>
      <c r="E65" s="47"/>
      <c r="F65" s="47"/>
      <c r="G65" s="44" t="s">
        <v>55</v>
      </c>
      <c r="H65" s="47"/>
      <c r="I65" s="125"/>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52</v>
      </c>
      <c r="E76" s="36"/>
      <c r="F76" s="122" t="s">
        <v>53</v>
      </c>
      <c r="G76" s="46" t="s">
        <v>52</v>
      </c>
      <c r="H76" s="36"/>
      <c r="I76" s="123"/>
      <c r="J76" s="124" t="s">
        <v>53</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104</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6" t="str">
        <f>E7</f>
        <v>ZŠ Kladenská 494, Přelouč</v>
      </c>
      <c r="F85" s="277"/>
      <c r="G85" s="277"/>
      <c r="H85" s="277"/>
      <c r="I85" s="102"/>
      <c r="J85" s="33"/>
      <c r="K85" s="33"/>
      <c r="L85" s="43"/>
      <c r="S85" s="33"/>
      <c r="T85" s="33"/>
      <c r="U85" s="33"/>
      <c r="V85" s="33"/>
      <c r="W85" s="33"/>
      <c r="X85" s="33"/>
      <c r="Y85" s="33"/>
      <c r="Z85" s="33"/>
      <c r="AA85" s="33"/>
      <c r="AB85" s="33"/>
      <c r="AC85" s="33"/>
      <c r="AD85" s="33"/>
      <c r="AE85" s="33"/>
    </row>
    <row r="86" spans="1:31" s="1" customFormat="1" ht="12" customHeight="1">
      <c r="B86" s="21"/>
      <c r="C86" s="28" t="s">
        <v>100</v>
      </c>
      <c r="I86" s="99"/>
      <c r="L86" s="21"/>
    </row>
    <row r="87" spans="1:31" s="2" customFormat="1" ht="16.5" customHeight="1">
      <c r="A87" s="33"/>
      <c r="B87" s="34"/>
      <c r="C87" s="33"/>
      <c r="D87" s="33"/>
      <c r="E87" s="276" t="s">
        <v>101</v>
      </c>
      <c r="F87" s="275"/>
      <c r="G87" s="275"/>
      <c r="H87" s="275"/>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102</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5" t="str">
        <f>E11</f>
        <v>00 - Vedlejší a ostatní náklady</v>
      </c>
      <c r="F89" s="275"/>
      <c r="G89" s="275"/>
      <c r="H89" s="275"/>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Přelouč</v>
      </c>
      <c r="G91" s="33"/>
      <c r="H91" s="33"/>
      <c r="I91" s="103" t="s">
        <v>22</v>
      </c>
      <c r="J91" s="56" t="str">
        <f>IF(J14="","",J14)</f>
        <v>13. 1. 2020</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customHeight="1">
      <c r="A93" s="33"/>
      <c r="B93" s="34"/>
      <c r="C93" s="28" t="s">
        <v>24</v>
      </c>
      <c r="D93" s="33"/>
      <c r="E93" s="33"/>
      <c r="F93" s="26" t="str">
        <f>E17</f>
        <v>Město Přelouč</v>
      </c>
      <c r="G93" s="33"/>
      <c r="H93" s="33"/>
      <c r="I93" s="103" t="s">
        <v>30</v>
      </c>
      <c r="J93" s="31" t="str">
        <f>E23</f>
        <v>Ing. Vítězslav Vomočil Pardubice</v>
      </c>
      <c r="K93" s="33"/>
      <c r="L93" s="43"/>
      <c r="S93" s="33"/>
      <c r="T93" s="33"/>
      <c r="U93" s="33"/>
      <c r="V93" s="33"/>
      <c r="W93" s="33"/>
      <c r="X93" s="33"/>
      <c r="Y93" s="33"/>
      <c r="Z93" s="33"/>
      <c r="AA93" s="33"/>
      <c r="AB93" s="33"/>
      <c r="AC93" s="33"/>
      <c r="AD93" s="33"/>
      <c r="AE93" s="33"/>
    </row>
    <row r="94" spans="1:31" s="2" customFormat="1" ht="15.2" customHeight="1">
      <c r="A94" s="33"/>
      <c r="B94" s="34"/>
      <c r="C94" s="28" t="s">
        <v>28</v>
      </c>
      <c r="D94" s="33"/>
      <c r="E94" s="33"/>
      <c r="F94" s="26" t="str">
        <f>IF(E20="","",E20)</f>
        <v>Vyplň údaj</v>
      </c>
      <c r="G94" s="33"/>
      <c r="H94" s="33"/>
      <c r="I94" s="103" t="s">
        <v>33</v>
      </c>
      <c r="J94" s="31" t="str">
        <f>E26</f>
        <v>A. Vojtěch</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105</v>
      </c>
      <c r="D96" s="114"/>
      <c r="E96" s="114"/>
      <c r="F96" s="114"/>
      <c r="G96" s="114"/>
      <c r="H96" s="114"/>
      <c r="I96" s="129"/>
      <c r="J96" s="130" t="s">
        <v>106</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107</v>
      </c>
      <c r="D98" s="33"/>
      <c r="E98" s="33"/>
      <c r="F98" s="33"/>
      <c r="G98" s="33"/>
      <c r="H98" s="33"/>
      <c r="I98" s="102"/>
      <c r="J98" s="72">
        <f>J125</f>
        <v>0</v>
      </c>
      <c r="K98" s="33"/>
      <c r="L98" s="43"/>
      <c r="S98" s="33"/>
      <c r="T98" s="33"/>
      <c r="U98" s="33"/>
      <c r="V98" s="33"/>
      <c r="W98" s="33"/>
      <c r="X98" s="33"/>
      <c r="Y98" s="33"/>
      <c r="Z98" s="33"/>
      <c r="AA98" s="33"/>
      <c r="AB98" s="33"/>
      <c r="AC98" s="33"/>
      <c r="AD98" s="33"/>
      <c r="AE98" s="33"/>
      <c r="AU98" s="18" t="s">
        <v>108</v>
      </c>
    </row>
    <row r="99" spans="1:47" s="9" customFormat="1" ht="24.95" customHeight="1">
      <c r="B99" s="132"/>
      <c r="D99" s="133" t="s">
        <v>109</v>
      </c>
      <c r="E99" s="134"/>
      <c r="F99" s="134"/>
      <c r="G99" s="134"/>
      <c r="H99" s="134"/>
      <c r="I99" s="135"/>
      <c r="J99" s="136">
        <f>J126</f>
        <v>0</v>
      </c>
      <c r="L99" s="132"/>
    </row>
    <row r="100" spans="1:47" s="10" customFormat="1" ht="19.899999999999999" customHeight="1">
      <c r="B100" s="137"/>
      <c r="D100" s="138" t="s">
        <v>110</v>
      </c>
      <c r="E100" s="139"/>
      <c r="F100" s="139"/>
      <c r="G100" s="139"/>
      <c r="H100" s="139"/>
      <c r="I100" s="140"/>
      <c r="J100" s="141">
        <f>J127</f>
        <v>0</v>
      </c>
      <c r="L100" s="137"/>
    </row>
    <row r="101" spans="1:47" s="10" customFormat="1" ht="19.899999999999999" customHeight="1">
      <c r="B101" s="137"/>
      <c r="D101" s="138" t="s">
        <v>111</v>
      </c>
      <c r="E101" s="139"/>
      <c r="F101" s="139"/>
      <c r="G101" s="139"/>
      <c r="H101" s="139"/>
      <c r="I101" s="140"/>
      <c r="J101" s="141">
        <f>J135</f>
        <v>0</v>
      </c>
      <c r="L101" s="137"/>
    </row>
    <row r="102" spans="1:47" s="10" customFormat="1" ht="19.899999999999999" customHeight="1">
      <c r="B102" s="137"/>
      <c r="D102" s="138" t="s">
        <v>112</v>
      </c>
      <c r="E102" s="139"/>
      <c r="F102" s="139"/>
      <c r="G102" s="139"/>
      <c r="H102" s="139"/>
      <c r="I102" s="140"/>
      <c r="J102" s="141">
        <f>J138</f>
        <v>0</v>
      </c>
      <c r="L102" s="137"/>
    </row>
    <row r="103" spans="1:47" s="10" customFormat="1" ht="19.899999999999999" customHeight="1">
      <c r="B103" s="137"/>
      <c r="D103" s="138" t="s">
        <v>113</v>
      </c>
      <c r="E103" s="139"/>
      <c r="F103" s="139"/>
      <c r="G103" s="139"/>
      <c r="H103" s="139"/>
      <c r="I103" s="140"/>
      <c r="J103" s="141">
        <f>J140</f>
        <v>0</v>
      </c>
      <c r="L103" s="137"/>
    </row>
    <row r="104" spans="1:47" s="2" customFormat="1" ht="21.75" customHeight="1">
      <c r="A104" s="33"/>
      <c r="B104" s="34"/>
      <c r="C104" s="33"/>
      <c r="D104" s="33"/>
      <c r="E104" s="33"/>
      <c r="F104" s="33"/>
      <c r="G104" s="33"/>
      <c r="H104" s="33"/>
      <c r="I104" s="102"/>
      <c r="J104" s="33"/>
      <c r="K104" s="33"/>
      <c r="L104" s="43"/>
      <c r="S104" s="33"/>
      <c r="T104" s="33"/>
      <c r="U104" s="33"/>
      <c r="V104" s="33"/>
      <c r="W104" s="33"/>
      <c r="X104" s="33"/>
      <c r="Y104" s="33"/>
      <c r="Z104" s="33"/>
      <c r="AA104" s="33"/>
      <c r="AB104" s="33"/>
      <c r="AC104" s="33"/>
      <c r="AD104" s="33"/>
      <c r="AE104" s="33"/>
    </row>
    <row r="105" spans="1:47" s="2" customFormat="1" ht="6.95" customHeight="1">
      <c r="A105" s="33"/>
      <c r="B105" s="48"/>
      <c r="C105" s="49"/>
      <c r="D105" s="49"/>
      <c r="E105" s="49"/>
      <c r="F105" s="49"/>
      <c r="G105" s="49"/>
      <c r="H105" s="49"/>
      <c r="I105" s="126"/>
      <c r="J105" s="49"/>
      <c r="K105" s="49"/>
      <c r="L105" s="43"/>
      <c r="S105" s="33"/>
      <c r="T105" s="33"/>
      <c r="U105" s="33"/>
      <c r="V105" s="33"/>
      <c r="W105" s="33"/>
      <c r="X105" s="33"/>
      <c r="Y105" s="33"/>
      <c r="Z105" s="33"/>
      <c r="AA105" s="33"/>
      <c r="AB105" s="33"/>
      <c r="AC105" s="33"/>
      <c r="AD105" s="33"/>
      <c r="AE105" s="33"/>
    </row>
    <row r="109" spans="1:47" s="2" customFormat="1" ht="6.95" customHeight="1">
      <c r="A109" s="33"/>
      <c r="B109" s="50"/>
      <c r="C109" s="51"/>
      <c r="D109" s="51"/>
      <c r="E109" s="51"/>
      <c r="F109" s="51"/>
      <c r="G109" s="51"/>
      <c r="H109" s="51"/>
      <c r="I109" s="127"/>
      <c r="J109" s="51"/>
      <c r="K109" s="51"/>
      <c r="L109" s="43"/>
      <c r="S109" s="33"/>
      <c r="T109" s="33"/>
      <c r="U109" s="33"/>
      <c r="V109" s="33"/>
      <c r="W109" s="33"/>
      <c r="X109" s="33"/>
      <c r="Y109" s="33"/>
      <c r="Z109" s="33"/>
      <c r="AA109" s="33"/>
      <c r="AB109" s="33"/>
      <c r="AC109" s="33"/>
      <c r="AD109" s="33"/>
      <c r="AE109" s="33"/>
    </row>
    <row r="110" spans="1:47" s="2" customFormat="1" ht="24.95" customHeight="1">
      <c r="A110" s="33"/>
      <c r="B110" s="34"/>
      <c r="C110" s="22" t="s">
        <v>114</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6.95" customHeight="1">
      <c r="A111" s="33"/>
      <c r="B111" s="34"/>
      <c r="C111" s="33"/>
      <c r="D111" s="33"/>
      <c r="E111" s="33"/>
      <c r="F111" s="33"/>
      <c r="G111" s="33"/>
      <c r="H111" s="33"/>
      <c r="I111" s="102"/>
      <c r="J111" s="33"/>
      <c r="K111" s="33"/>
      <c r="L111" s="43"/>
      <c r="S111" s="33"/>
      <c r="T111" s="33"/>
      <c r="U111" s="33"/>
      <c r="V111" s="33"/>
      <c r="W111" s="33"/>
      <c r="X111" s="33"/>
      <c r="Y111" s="33"/>
      <c r="Z111" s="33"/>
      <c r="AA111" s="33"/>
      <c r="AB111" s="33"/>
      <c r="AC111" s="33"/>
      <c r="AD111" s="33"/>
      <c r="AE111" s="33"/>
    </row>
    <row r="112" spans="1:47" s="2" customFormat="1" ht="12" customHeight="1">
      <c r="A112" s="33"/>
      <c r="B112" s="34"/>
      <c r="C112" s="28" t="s">
        <v>16</v>
      </c>
      <c r="D112" s="33"/>
      <c r="E112" s="33"/>
      <c r="F112" s="33"/>
      <c r="G112" s="33"/>
      <c r="H112" s="33"/>
      <c r="I112" s="102"/>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76" t="str">
        <f>E7</f>
        <v>ZŠ Kladenská 494, Přelouč</v>
      </c>
      <c r="F113" s="277"/>
      <c r="G113" s="277"/>
      <c r="H113" s="277"/>
      <c r="I113" s="102"/>
      <c r="J113" s="33"/>
      <c r="K113" s="33"/>
      <c r="L113" s="43"/>
      <c r="S113" s="33"/>
      <c r="T113" s="33"/>
      <c r="U113" s="33"/>
      <c r="V113" s="33"/>
      <c r="W113" s="33"/>
      <c r="X113" s="33"/>
      <c r="Y113" s="33"/>
      <c r="Z113" s="33"/>
      <c r="AA113" s="33"/>
      <c r="AB113" s="33"/>
      <c r="AC113" s="33"/>
      <c r="AD113" s="33"/>
      <c r="AE113" s="33"/>
    </row>
    <row r="114" spans="1:65" s="1" customFormat="1" ht="12" customHeight="1">
      <c r="B114" s="21"/>
      <c r="C114" s="28" t="s">
        <v>100</v>
      </c>
      <c r="I114" s="99"/>
      <c r="L114" s="21"/>
    </row>
    <row r="115" spans="1:65" s="2" customFormat="1" ht="16.5" customHeight="1">
      <c r="A115" s="33"/>
      <c r="B115" s="34"/>
      <c r="C115" s="33"/>
      <c r="D115" s="33"/>
      <c r="E115" s="276" t="s">
        <v>101</v>
      </c>
      <c r="F115" s="275"/>
      <c r="G115" s="275"/>
      <c r="H115" s="275"/>
      <c r="I115" s="102"/>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102</v>
      </c>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6.5" customHeight="1">
      <c r="A117" s="33"/>
      <c r="B117" s="34"/>
      <c r="C117" s="33"/>
      <c r="D117" s="33"/>
      <c r="E117" s="255" t="str">
        <f>E11</f>
        <v>00 - Vedlejší a ostatní náklady</v>
      </c>
      <c r="F117" s="275"/>
      <c r="G117" s="275"/>
      <c r="H117" s="275"/>
      <c r="I117" s="102"/>
      <c r="J117" s="33"/>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12" customHeight="1">
      <c r="A119" s="33"/>
      <c r="B119" s="34"/>
      <c r="C119" s="28" t="s">
        <v>20</v>
      </c>
      <c r="D119" s="33"/>
      <c r="E119" s="33"/>
      <c r="F119" s="26" t="str">
        <f>F14</f>
        <v>Přelouč</v>
      </c>
      <c r="G119" s="33"/>
      <c r="H119" s="33"/>
      <c r="I119" s="103" t="s">
        <v>22</v>
      </c>
      <c r="J119" s="56" t="str">
        <f>IF(J14="","",J14)</f>
        <v>13. 1. 2020</v>
      </c>
      <c r="K119" s="33"/>
      <c r="L119" s="43"/>
      <c r="S119" s="33"/>
      <c r="T119" s="33"/>
      <c r="U119" s="33"/>
      <c r="V119" s="33"/>
      <c r="W119" s="33"/>
      <c r="X119" s="33"/>
      <c r="Y119" s="33"/>
      <c r="Z119" s="33"/>
      <c r="AA119" s="33"/>
      <c r="AB119" s="33"/>
      <c r="AC119" s="33"/>
      <c r="AD119" s="33"/>
      <c r="AE119" s="33"/>
    </row>
    <row r="120" spans="1:65" s="2" customFormat="1" ht="6.95" customHeight="1">
      <c r="A120" s="33"/>
      <c r="B120" s="34"/>
      <c r="C120" s="33"/>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65" s="2" customFormat="1" ht="25.7" customHeight="1">
      <c r="A121" s="33"/>
      <c r="B121" s="34"/>
      <c r="C121" s="28" t="s">
        <v>24</v>
      </c>
      <c r="D121" s="33"/>
      <c r="E121" s="33"/>
      <c r="F121" s="26" t="str">
        <f>E17</f>
        <v>Město Přelouč</v>
      </c>
      <c r="G121" s="33"/>
      <c r="H121" s="33"/>
      <c r="I121" s="103" t="s">
        <v>30</v>
      </c>
      <c r="J121" s="31" t="str">
        <f>E23</f>
        <v>Ing. Vítězslav Vomočil Pardubice</v>
      </c>
      <c r="K121" s="33"/>
      <c r="L121" s="43"/>
      <c r="S121" s="33"/>
      <c r="T121" s="33"/>
      <c r="U121" s="33"/>
      <c r="V121" s="33"/>
      <c r="W121" s="33"/>
      <c r="X121" s="33"/>
      <c r="Y121" s="33"/>
      <c r="Z121" s="33"/>
      <c r="AA121" s="33"/>
      <c r="AB121" s="33"/>
      <c r="AC121" s="33"/>
      <c r="AD121" s="33"/>
      <c r="AE121" s="33"/>
    </row>
    <row r="122" spans="1:65" s="2" customFormat="1" ht="15.2" customHeight="1">
      <c r="A122" s="33"/>
      <c r="B122" s="34"/>
      <c r="C122" s="28" t="s">
        <v>28</v>
      </c>
      <c r="D122" s="33"/>
      <c r="E122" s="33"/>
      <c r="F122" s="26" t="str">
        <f>IF(E20="","",E20)</f>
        <v>Vyplň údaj</v>
      </c>
      <c r="G122" s="33"/>
      <c r="H122" s="33"/>
      <c r="I122" s="103" t="s">
        <v>33</v>
      </c>
      <c r="J122" s="31" t="str">
        <f>E26</f>
        <v>A. Vojtěch</v>
      </c>
      <c r="K122" s="33"/>
      <c r="L122" s="43"/>
      <c r="S122" s="33"/>
      <c r="T122" s="33"/>
      <c r="U122" s="33"/>
      <c r="V122" s="33"/>
      <c r="W122" s="33"/>
      <c r="X122" s="33"/>
      <c r="Y122" s="33"/>
      <c r="Z122" s="33"/>
      <c r="AA122" s="33"/>
      <c r="AB122" s="33"/>
      <c r="AC122" s="33"/>
      <c r="AD122" s="33"/>
      <c r="AE122" s="33"/>
    </row>
    <row r="123" spans="1:65" s="2" customFormat="1" ht="10.35" customHeight="1">
      <c r="A123" s="33"/>
      <c r="B123" s="34"/>
      <c r="C123" s="33"/>
      <c r="D123" s="33"/>
      <c r="E123" s="33"/>
      <c r="F123" s="33"/>
      <c r="G123" s="33"/>
      <c r="H123" s="33"/>
      <c r="I123" s="102"/>
      <c r="J123" s="33"/>
      <c r="K123" s="33"/>
      <c r="L123" s="43"/>
      <c r="S123" s="33"/>
      <c r="T123" s="33"/>
      <c r="U123" s="33"/>
      <c r="V123" s="33"/>
      <c r="W123" s="33"/>
      <c r="X123" s="33"/>
      <c r="Y123" s="33"/>
      <c r="Z123" s="33"/>
      <c r="AA123" s="33"/>
      <c r="AB123" s="33"/>
      <c r="AC123" s="33"/>
      <c r="AD123" s="33"/>
      <c r="AE123" s="33"/>
    </row>
    <row r="124" spans="1:65" s="11" customFormat="1" ht="29.25" customHeight="1">
      <c r="A124" s="142"/>
      <c r="B124" s="143"/>
      <c r="C124" s="144" t="s">
        <v>115</v>
      </c>
      <c r="D124" s="145" t="s">
        <v>62</v>
      </c>
      <c r="E124" s="145" t="s">
        <v>58</v>
      </c>
      <c r="F124" s="145" t="s">
        <v>59</v>
      </c>
      <c r="G124" s="145" t="s">
        <v>116</v>
      </c>
      <c r="H124" s="145" t="s">
        <v>117</v>
      </c>
      <c r="I124" s="146" t="s">
        <v>118</v>
      </c>
      <c r="J124" s="145" t="s">
        <v>106</v>
      </c>
      <c r="K124" s="147" t="s">
        <v>119</v>
      </c>
      <c r="L124" s="148"/>
      <c r="M124" s="63" t="s">
        <v>1</v>
      </c>
      <c r="N124" s="64" t="s">
        <v>41</v>
      </c>
      <c r="O124" s="64" t="s">
        <v>120</v>
      </c>
      <c r="P124" s="64" t="s">
        <v>121</v>
      </c>
      <c r="Q124" s="64" t="s">
        <v>122</v>
      </c>
      <c r="R124" s="64" t="s">
        <v>123</v>
      </c>
      <c r="S124" s="64" t="s">
        <v>124</v>
      </c>
      <c r="T124" s="65" t="s">
        <v>125</v>
      </c>
      <c r="U124" s="142"/>
      <c r="V124" s="142"/>
      <c r="W124" s="142"/>
      <c r="X124" s="142"/>
      <c r="Y124" s="142"/>
      <c r="Z124" s="142"/>
      <c r="AA124" s="142"/>
      <c r="AB124" s="142"/>
      <c r="AC124" s="142"/>
      <c r="AD124" s="142"/>
      <c r="AE124" s="142"/>
    </row>
    <row r="125" spans="1:65" s="2" customFormat="1" ht="22.9" customHeight="1">
      <c r="A125" s="33"/>
      <c r="B125" s="34"/>
      <c r="C125" s="70" t="s">
        <v>126</v>
      </c>
      <c r="D125" s="33"/>
      <c r="E125" s="33"/>
      <c r="F125" s="33"/>
      <c r="G125" s="33"/>
      <c r="H125" s="33"/>
      <c r="I125" s="102"/>
      <c r="J125" s="149">
        <f>BK125</f>
        <v>0</v>
      </c>
      <c r="K125" s="33"/>
      <c r="L125" s="34"/>
      <c r="M125" s="66"/>
      <c r="N125" s="57"/>
      <c r="O125" s="67"/>
      <c r="P125" s="150">
        <f>P126</f>
        <v>0</v>
      </c>
      <c r="Q125" s="67"/>
      <c r="R125" s="150">
        <f>R126</f>
        <v>0</v>
      </c>
      <c r="S125" s="67"/>
      <c r="T125" s="151">
        <f>T126</f>
        <v>0</v>
      </c>
      <c r="U125" s="33"/>
      <c r="V125" s="33"/>
      <c r="W125" s="33"/>
      <c r="X125" s="33"/>
      <c r="Y125" s="33"/>
      <c r="Z125" s="33"/>
      <c r="AA125" s="33"/>
      <c r="AB125" s="33"/>
      <c r="AC125" s="33"/>
      <c r="AD125" s="33"/>
      <c r="AE125" s="33"/>
      <c r="AT125" s="18" t="s">
        <v>76</v>
      </c>
      <c r="AU125" s="18" t="s">
        <v>108</v>
      </c>
      <c r="BK125" s="152">
        <f>BK126</f>
        <v>0</v>
      </c>
    </row>
    <row r="126" spans="1:65" s="12" customFormat="1" ht="25.9" customHeight="1">
      <c r="B126" s="153"/>
      <c r="D126" s="154" t="s">
        <v>76</v>
      </c>
      <c r="E126" s="155" t="s">
        <v>127</v>
      </c>
      <c r="F126" s="155" t="s">
        <v>128</v>
      </c>
      <c r="I126" s="156"/>
      <c r="J126" s="157">
        <f>BK126</f>
        <v>0</v>
      </c>
      <c r="L126" s="153"/>
      <c r="M126" s="158"/>
      <c r="N126" s="159"/>
      <c r="O126" s="159"/>
      <c r="P126" s="160">
        <f>P127+P135+P138+P140</f>
        <v>0</v>
      </c>
      <c r="Q126" s="159"/>
      <c r="R126" s="160">
        <f>R127+R135+R138+R140</f>
        <v>0</v>
      </c>
      <c r="S126" s="159"/>
      <c r="T126" s="161">
        <f>T127+T135+T138+T140</f>
        <v>0</v>
      </c>
      <c r="AR126" s="154" t="s">
        <v>129</v>
      </c>
      <c r="AT126" s="162" t="s">
        <v>76</v>
      </c>
      <c r="AU126" s="162" t="s">
        <v>77</v>
      </c>
      <c r="AY126" s="154" t="s">
        <v>130</v>
      </c>
      <c r="BK126" s="163">
        <f>BK127+BK135+BK138+BK140</f>
        <v>0</v>
      </c>
    </row>
    <row r="127" spans="1:65" s="12" customFormat="1" ht="22.9" customHeight="1">
      <c r="B127" s="153"/>
      <c r="D127" s="154" t="s">
        <v>76</v>
      </c>
      <c r="E127" s="164" t="s">
        <v>131</v>
      </c>
      <c r="F127" s="164" t="s">
        <v>132</v>
      </c>
      <c r="I127" s="156"/>
      <c r="J127" s="165">
        <f>BK127</f>
        <v>0</v>
      </c>
      <c r="L127" s="153"/>
      <c r="M127" s="158"/>
      <c r="N127" s="159"/>
      <c r="O127" s="159"/>
      <c r="P127" s="160">
        <f>SUM(P128:P134)</f>
        <v>0</v>
      </c>
      <c r="Q127" s="159"/>
      <c r="R127" s="160">
        <f>SUM(R128:R134)</f>
        <v>0</v>
      </c>
      <c r="S127" s="159"/>
      <c r="T127" s="161">
        <f>SUM(T128:T134)</f>
        <v>0</v>
      </c>
      <c r="AR127" s="154" t="s">
        <v>129</v>
      </c>
      <c r="AT127" s="162" t="s">
        <v>76</v>
      </c>
      <c r="AU127" s="162" t="s">
        <v>84</v>
      </c>
      <c r="AY127" s="154" t="s">
        <v>130</v>
      </c>
      <c r="BK127" s="163">
        <f>SUM(BK128:BK134)</f>
        <v>0</v>
      </c>
    </row>
    <row r="128" spans="1:65" s="2" customFormat="1" ht="16.5" customHeight="1">
      <c r="A128" s="33"/>
      <c r="B128" s="166"/>
      <c r="C128" s="167" t="s">
        <v>84</v>
      </c>
      <c r="D128" s="167" t="s">
        <v>133</v>
      </c>
      <c r="E128" s="168" t="s">
        <v>134</v>
      </c>
      <c r="F128" s="169" t="s">
        <v>135</v>
      </c>
      <c r="G128" s="170" t="s">
        <v>136</v>
      </c>
      <c r="H128" s="171">
        <v>1</v>
      </c>
      <c r="I128" s="172"/>
      <c r="J128" s="173">
        <f>ROUND(I128*H128,2)</f>
        <v>0</v>
      </c>
      <c r="K128" s="169" t="s">
        <v>137</v>
      </c>
      <c r="L128" s="34"/>
      <c r="M128" s="174" t="s">
        <v>1</v>
      </c>
      <c r="N128" s="175" t="s">
        <v>42</v>
      </c>
      <c r="O128" s="59"/>
      <c r="P128" s="176">
        <f>O128*H128</f>
        <v>0</v>
      </c>
      <c r="Q128" s="176">
        <v>0</v>
      </c>
      <c r="R128" s="176">
        <f>Q128*H128</f>
        <v>0</v>
      </c>
      <c r="S128" s="176">
        <v>0</v>
      </c>
      <c r="T128" s="177">
        <f>S128*H128</f>
        <v>0</v>
      </c>
      <c r="U128" s="33"/>
      <c r="V128" s="33"/>
      <c r="W128" s="33"/>
      <c r="X128" s="33"/>
      <c r="Y128" s="33"/>
      <c r="Z128" s="33"/>
      <c r="AA128" s="33"/>
      <c r="AB128" s="33"/>
      <c r="AC128" s="33"/>
      <c r="AD128" s="33"/>
      <c r="AE128" s="33"/>
      <c r="AR128" s="178" t="s">
        <v>138</v>
      </c>
      <c r="AT128" s="178" t="s">
        <v>133</v>
      </c>
      <c r="AU128" s="178" t="s">
        <v>86</v>
      </c>
      <c r="AY128" s="18" t="s">
        <v>130</v>
      </c>
      <c r="BE128" s="179">
        <f>IF(N128="základní",J128,0)</f>
        <v>0</v>
      </c>
      <c r="BF128" s="179">
        <f>IF(N128="snížená",J128,0)</f>
        <v>0</v>
      </c>
      <c r="BG128" s="179">
        <f>IF(N128="zákl. přenesená",J128,0)</f>
        <v>0</v>
      </c>
      <c r="BH128" s="179">
        <f>IF(N128="sníž. přenesená",J128,0)</f>
        <v>0</v>
      </c>
      <c r="BI128" s="179">
        <f>IF(N128="nulová",J128,0)</f>
        <v>0</v>
      </c>
      <c r="BJ128" s="18" t="s">
        <v>84</v>
      </c>
      <c r="BK128" s="179">
        <f>ROUND(I128*H128,2)</f>
        <v>0</v>
      </c>
      <c r="BL128" s="18" t="s">
        <v>138</v>
      </c>
      <c r="BM128" s="178" t="s">
        <v>139</v>
      </c>
    </row>
    <row r="129" spans="1:65" s="2" customFormat="1" ht="16.5" customHeight="1">
      <c r="A129" s="33"/>
      <c r="B129" s="166"/>
      <c r="C129" s="167" t="s">
        <v>86</v>
      </c>
      <c r="D129" s="167" t="s">
        <v>133</v>
      </c>
      <c r="E129" s="168" t="s">
        <v>140</v>
      </c>
      <c r="F129" s="169" t="s">
        <v>141</v>
      </c>
      <c r="G129" s="170" t="s">
        <v>136</v>
      </c>
      <c r="H129" s="171">
        <v>1</v>
      </c>
      <c r="I129" s="172"/>
      <c r="J129" s="173">
        <f>ROUND(I129*H129,2)</f>
        <v>0</v>
      </c>
      <c r="K129" s="169" t="s">
        <v>137</v>
      </c>
      <c r="L129" s="34"/>
      <c r="M129" s="174" t="s">
        <v>1</v>
      </c>
      <c r="N129" s="175" t="s">
        <v>42</v>
      </c>
      <c r="O129" s="59"/>
      <c r="P129" s="176">
        <f>O129*H129</f>
        <v>0</v>
      </c>
      <c r="Q129" s="176">
        <v>0</v>
      </c>
      <c r="R129" s="176">
        <f>Q129*H129</f>
        <v>0</v>
      </c>
      <c r="S129" s="176">
        <v>0</v>
      </c>
      <c r="T129" s="177">
        <f>S129*H129</f>
        <v>0</v>
      </c>
      <c r="U129" s="33"/>
      <c r="V129" s="33"/>
      <c r="W129" s="33"/>
      <c r="X129" s="33"/>
      <c r="Y129" s="33"/>
      <c r="Z129" s="33"/>
      <c r="AA129" s="33"/>
      <c r="AB129" s="33"/>
      <c r="AC129" s="33"/>
      <c r="AD129" s="33"/>
      <c r="AE129" s="33"/>
      <c r="AR129" s="178" t="s">
        <v>138</v>
      </c>
      <c r="AT129" s="178" t="s">
        <v>133</v>
      </c>
      <c r="AU129" s="178" t="s">
        <v>86</v>
      </c>
      <c r="AY129" s="18" t="s">
        <v>130</v>
      </c>
      <c r="BE129" s="179">
        <f>IF(N129="základní",J129,0)</f>
        <v>0</v>
      </c>
      <c r="BF129" s="179">
        <f>IF(N129="snížená",J129,0)</f>
        <v>0</v>
      </c>
      <c r="BG129" s="179">
        <f>IF(N129="zákl. přenesená",J129,0)</f>
        <v>0</v>
      </c>
      <c r="BH129" s="179">
        <f>IF(N129="sníž. přenesená",J129,0)</f>
        <v>0</v>
      </c>
      <c r="BI129" s="179">
        <f>IF(N129="nulová",J129,0)</f>
        <v>0</v>
      </c>
      <c r="BJ129" s="18" t="s">
        <v>84</v>
      </c>
      <c r="BK129" s="179">
        <f>ROUND(I129*H129,2)</f>
        <v>0</v>
      </c>
      <c r="BL129" s="18" t="s">
        <v>138</v>
      </c>
      <c r="BM129" s="178" t="s">
        <v>142</v>
      </c>
    </row>
    <row r="130" spans="1:65" s="2" customFormat="1" ht="29.25">
      <c r="A130" s="33"/>
      <c r="B130" s="34"/>
      <c r="C130" s="33"/>
      <c r="D130" s="180" t="s">
        <v>143</v>
      </c>
      <c r="E130" s="33"/>
      <c r="F130" s="181" t="s">
        <v>1234</v>
      </c>
      <c r="G130" s="33"/>
      <c r="H130" s="33"/>
      <c r="I130" s="102"/>
      <c r="J130" s="33"/>
      <c r="K130" s="33"/>
      <c r="L130" s="34"/>
      <c r="M130" s="182"/>
      <c r="N130" s="183"/>
      <c r="O130" s="59"/>
      <c r="P130" s="59"/>
      <c r="Q130" s="59"/>
      <c r="R130" s="59"/>
      <c r="S130" s="59"/>
      <c r="T130" s="60"/>
      <c r="U130" s="33"/>
      <c r="V130" s="33"/>
      <c r="W130" s="33"/>
      <c r="X130" s="33"/>
      <c r="Y130" s="33"/>
      <c r="Z130" s="33"/>
      <c r="AA130" s="33"/>
      <c r="AB130" s="33"/>
      <c r="AC130" s="33"/>
      <c r="AD130" s="33"/>
      <c r="AE130" s="33"/>
      <c r="AT130" s="18" t="s">
        <v>143</v>
      </c>
      <c r="AU130" s="18" t="s">
        <v>86</v>
      </c>
    </row>
    <row r="131" spans="1:65" s="2" customFormat="1" ht="16.5" customHeight="1">
      <c r="A131" s="33"/>
      <c r="B131" s="166"/>
      <c r="C131" s="167" t="s">
        <v>144</v>
      </c>
      <c r="D131" s="167" t="s">
        <v>133</v>
      </c>
      <c r="E131" s="168" t="s">
        <v>145</v>
      </c>
      <c r="F131" s="169" t="s">
        <v>146</v>
      </c>
      <c r="G131" s="170" t="s">
        <v>136</v>
      </c>
      <c r="H131" s="171">
        <v>1</v>
      </c>
      <c r="I131" s="172"/>
      <c r="J131" s="173">
        <f>ROUND(I131*H131,2)</f>
        <v>0</v>
      </c>
      <c r="K131" s="169" t="s">
        <v>137</v>
      </c>
      <c r="L131" s="34"/>
      <c r="M131" s="174" t="s">
        <v>1</v>
      </c>
      <c r="N131" s="175" t="s">
        <v>42</v>
      </c>
      <c r="O131" s="59"/>
      <c r="P131" s="176">
        <f>O131*H131</f>
        <v>0</v>
      </c>
      <c r="Q131" s="176">
        <v>0</v>
      </c>
      <c r="R131" s="176">
        <f>Q131*H131</f>
        <v>0</v>
      </c>
      <c r="S131" s="176">
        <v>0</v>
      </c>
      <c r="T131" s="177">
        <f>S131*H131</f>
        <v>0</v>
      </c>
      <c r="U131" s="33"/>
      <c r="V131" s="33"/>
      <c r="W131" s="33"/>
      <c r="X131" s="33"/>
      <c r="Y131" s="33"/>
      <c r="Z131" s="33"/>
      <c r="AA131" s="33"/>
      <c r="AB131" s="33"/>
      <c r="AC131" s="33"/>
      <c r="AD131" s="33"/>
      <c r="AE131" s="33"/>
      <c r="AR131" s="178" t="s">
        <v>138</v>
      </c>
      <c r="AT131" s="178" t="s">
        <v>133</v>
      </c>
      <c r="AU131" s="178" t="s">
        <v>86</v>
      </c>
      <c r="AY131" s="18" t="s">
        <v>130</v>
      </c>
      <c r="BE131" s="179">
        <f>IF(N131="základní",J131,0)</f>
        <v>0</v>
      </c>
      <c r="BF131" s="179">
        <f>IF(N131="snížená",J131,0)</f>
        <v>0</v>
      </c>
      <c r="BG131" s="179">
        <f>IF(N131="zákl. přenesená",J131,0)</f>
        <v>0</v>
      </c>
      <c r="BH131" s="179">
        <f>IF(N131="sníž. přenesená",J131,0)</f>
        <v>0</v>
      </c>
      <c r="BI131" s="179">
        <f>IF(N131="nulová",J131,0)</f>
        <v>0</v>
      </c>
      <c r="BJ131" s="18" t="s">
        <v>84</v>
      </c>
      <c r="BK131" s="179">
        <f>ROUND(I131*H131,2)</f>
        <v>0</v>
      </c>
      <c r="BL131" s="18" t="s">
        <v>138</v>
      </c>
      <c r="BM131" s="178" t="s">
        <v>147</v>
      </c>
    </row>
    <row r="132" spans="1:65" s="2" customFormat="1" ht="16.5" customHeight="1">
      <c r="A132" s="33"/>
      <c r="B132" s="166"/>
      <c r="C132" s="167" t="s">
        <v>148</v>
      </c>
      <c r="D132" s="167" t="s">
        <v>133</v>
      </c>
      <c r="E132" s="168" t="s">
        <v>149</v>
      </c>
      <c r="F132" s="169" t="s">
        <v>150</v>
      </c>
      <c r="G132" s="170" t="s">
        <v>136</v>
      </c>
      <c r="H132" s="171">
        <v>1</v>
      </c>
      <c r="I132" s="172"/>
      <c r="J132" s="173">
        <f>ROUND(I132*H132,2)</f>
        <v>0</v>
      </c>
      <c r="K132" s="169" t="s">
        <v>137</v>
      </c>
      <c r="L132" s="34"/>
      <c r="M132" s="174" t="s">
        <v>1</v>
      </c>
      <c r="N132" s="175" t="s">
        <v>42</v>
      </c>
      <c r="O132" s="59"/>
      <c r="P132" s="176">
        <f>O132*H132</f>
        <v>0</v>
      </c>
      <c r="Q132" s="176">
        <v>0</v>
      </c>
      <c r="R132" s="176">
        <f>Q132*H132</f>
        <v>0</v>
      </c>
      <c r="S132" s="176">
        <v>0</v>
      </c>
      <c r="T132" s="177">
        <f>S132*H132</f>
        <v>0</v>
      </c>
      <c r="U132" s="33"/>
      <c r="V132" s="33"/>
      <c r="W132" s="33"/>
      <c r="X132" s="33"/>
      <c r="Y132" s="33"/>
      <c r="Z132" s="33"/>
      <c r="AA132" s="33"/>
      <c r="AB132" s="33"/>
      <c r="AC132" s="33"/>
      <c r="AD132" s="33"/>
      <c r="AE132" s="33"/>
      <c r="AR132" s="178" t="s">
        <v>138</v>
      </c>
      <c r="AT132" s="178" t="s">
        <v>133</v>
      </c>
      <c r="AU132" s="178" t="s">
        <v>86</v>
      </c>
      <c r="AY132" s="18" t="s">
        <v>130</v>
      </c>
      <c r="BE132" s="179">
        <f>IF(N132="základní",J132,0)</f>
        <v>0</v>
      </c>
      <c r="BF132" s="179">
        <f>IF(N132="snížená",J132,0)</f>
        <v>0</v>
      </c>
      <c r="BG132" s="179">
        <f>IF(N132="zákl. přenesená",J132,0)</f>
        <v>0</v>
      </c>
      <c r="BH132" s="179">
        <f>IF(N132="sníž. přenesená",J132,0)</f>
        <v>0</v>
      </c>
      <c r="BI132" s="179">
        <f>IF(N132="nulová",J132,0)</f>
        <v>0</v>
      </c>
      <c r="BJ132" s="18" t="s">
        <v>84</v>
      </c>
      <c r="BK132" s="179">
        <f>ROUND(I132*H132,2)</f>
        <v>0</v>
      </c>
      <c r="BL132" s="18" t="s">
        <v>138</v>
      </c>
      <c r="BM132" s="178" t="s">
        <v>151</v>
      </c>
    </row>
    <row r="133" spans="1:65" s="2" customFormat="1" ht="16.5" customHeight="1">
      <c r="A133" s="33"/>
      <c r="B133" s="166"/>
      <c r="C133" s="167" t="s">
        <v>129</v>
      </c>
      <c r="D133" s="167" t="s">
        <v>133</v>
      </c>
      <c r="E133" s="168" t="s">
        <v>152</v>
      </c>
      <c r="F133" s="169" t="s">
        <v>153</v>
      </c>
      <c r="G133" s="170" t="s">
        <v>136</v>
      </c>
      <c r="H133" s="171">
        <v>1</v>
      </c>
      <c r="I133" s="172"/>
      <c r="J133" s="173">
        <f>ROUND(I133*H133,2)</f>
        <v>0</v>
      </c>
      <c r="K133" s="169" t="s">
        <v>137</v>
      </c>
      <c r="L133" s="34"/>
      <c r="M133" s="174" t="s">
        <v>1</v>
      </c>
      <c r="N133" s="175" t="s">
        <v>42</v>
      </c>
      <c r="O133" s="59"/>
      <c r="P133" s="176">
        <f>O133*H133</f>
        <v>0</v>
      </c>
      <c r="Q133" s="176">
        <v>0</v>
      </c>
      <c r="R133" s="176">
        <f>Q133*H133</f>
        <v>0</v>
      </c>
      <c r="S133" s="176">
        <v>0</v>
      </c>
      <c r="T133" s="177">
        <f>S133*H133</f>
        <v>0</v>
      </c>
      <c r="U133" s="33"/>
      <c r="V133" s="33"/>
      <c r="W133" s="33"/>
      <c r="X133" s="33"/>
      <c r="Y133" s="33"/>
      <c r="Z133" s="33"/>
      <c r="AA133" s="33"/>
      <c r="AB133" s="33"/>
      <c r="AC133" s="33"/>
      <c r="AD133" s="33"/>
      <c r="AE133" s="33"/>
      <c r="AR133" s="178" t="s">
        <v>138</v>
      </c>
      <c r="AT133" s="178" t="s">
        <v>133</v>
      </c>
      <c r="AU133" s="178" t="s">
        <v>86</v>
      </c>
      <c r="AY133" s="18" t="s">
        <v>130</v>
      </c>
      <c r="BE133" s="179">
        <f>IF(N133="základní",J133,0)</f>
        <v>0</v>
      </c>
      <c r="BF133" s="179">
        <f>IF(N133="snížená",J133,0)</f>
        <v>0</v>
      </c>
      <c r="BG133" s="179">
        <f>IF(N133="zákl. přenesená",J133,0)</f>
        <v>0</v>
      </c>
      <c r="BH133" s="179">
        <f>IF(N133="sníž. přenesená",J133,0)</f>
        <v>0</v>
      </c>
      <c r="BI133" s="179">
        <f>IF(N133="nulová",J133,0)</f>
        <v>0</v>
      </c>
      <c r="BJ133" s="18" t="s">
        <v>84</v>
      </c>
      <c r="BK133" s="179">
        <f>ROUND(I133*H133,2)</f>
        <v>0</v>
      </c>
      <c r="BL133" s="18" t="s">
        <v>138</v>
      </c>
      <c r="BM133" s="178" t="s">
        <v>154</v>
      </c>
    </row>
    <row r="134" spans="1:65" s="2" customFormat="1" ht="29.25">
      <c r="A134" s="33"/>
      <c r="B134" s="34"/>
      <c r="C134" s="33"/>
      <c r="D134" s="180" t="s">
        <v>143</v>
      </c>
      <c r="E134" s="33"/>
      <c r="F134" s="181" t="s">
        <v>155</v>
      </c>
      <c r="G134" s="33"/>
      <c r="H134" s="33"/>
      <c r="I134" s="102"/>
      <c r="J134" s="33"/>
      <c r="K134" s="33"/>
      <c r="L134" s="34"/>
      <c r="M134" s="182"/>
      <c r="N134" s="183"/>
      <c r="O134" s="59"/>
      <c r="P134" s="59"/>
      <c r="Q134" s="59"/>
      <c r="R134" s="59"/>
      <c r="S134" s="59"/>
      <c r="T134" s="60"/>
      <c r="U134" s="33"/>
      <c r="V134" s="33"/>
      <c r="W134" s="33"/>
      <c r="X134" s="33"/>
      <c r="Y134" s="33"/>
      <c r="Z134" s="33"/>
      <c r="AA134" s="33"/>
      <c r="AB134" s="33"/>
      <c r="AC134" s="33"/>
      <c r="AD134" s="33"/>
      <c r="AE134" s="33"/>
      <c r="AT134" s="18" t="s">
        <v>143</v>
      </c>
      <c r="AU134" s="18" t="s">
        <v>86</v>
      </c>
    </row>
    <row r="135" spans="1:65" s="12" customFormat="1" ht="22.9" customHeight="1">
      <c r="B135" s="153"/>
      <c r="D135" s="154" t="s">
        <v>76</v>
      </c>
      <c r="E135" s="164" t="s">
        <v>156</v>
      </c>
      <c r="F135" s="164" t="s">
        <v>157</v>
      </c>
      <c r="I135" s="156"/>
      <c r="J135" s="165">
        <f>BK135</f>
        <v>0</v>
      </c>
      <c r="L135" s="153"/>
      <c r="M135" s="158"/>
      <c r="N135" s="159"/>
      <c r="O135" s="159"/>
      <c r="P135" s="160">
        <f>SUM(P136:P137)</f>
        <v>0</v>
      </c>
      <c r="Q135" s="159"/>
      <c r="R135" s="160">
        <f>SUM(R136:R137)</f>
        <v>0</v>
      </c>
      <c r="S135" s="159"/>
      <c r="T135" s="161">
        <f>SUM(T136:T137)</f>
        <v>0</v>
      </c>
      <c r="AR135" s="154" t="s">
        <v>129</v>
      </c>
      <c r="AT135" s="162" t="s">
        <v>76</v>
      </c>
      <c r="AU135" s="162" t="s">
        <v>84</v>
      </c>
      <c r="AY135" s="154" t="s">
        <v>130</v>
      </c>
      <c r="BK135" s="163">
        <f>SUM(BK136:BK137)</f>
        <v>0</v>
      </c>
    </row>
    <row r="136" spans="1:65" s="2" customFormat="1" ht="16.5" customHeight="1">
      <c r="A136" s="33"/>
      <c r="B136" s="166"/>
      <c r="C136" s="167" t="s">
        <v>158</v>
      </c>
      <c r="D136" s="167" t="s">
        <v>133</v>
      </c>
      <c r="E136" s="168" t="s">
        <v>159</v>
      </c>
      <c r="F136" s="169" t="s">
        <v>160</v>
      </c>
      <c r="G136" s="170" t="s">
        <v>136</v>
      </c>
      <c r="H136" s="171">
        <v>1</v>
      </c>
      <c r="I136" s="172"/>
      <c r="J136" s="173">
        <f>ROUND(I136*H136,2)</f>
        <v>0</v>
      </c>
      <c r="K136" s="169" t="s">
        <v>137</v>
      </c>
      <c r="L136" s="34"/>
      <c r="M136" s="174" t="s">
        <v>1</v>
      </c>
      <c r="N136" s="175" t="s">
        <v>42</v>
      </c>
      <c r="O136" s="59"/>
      <c r="P136" s="176">
        <f>O136*H136</f>
        <v>0</v>
      </c>
      <c r="Q136" s="176">
        <v>0</v>
      </c>
      <c r="R136" s="176">
        <f>Q136*H136</f>
        <v>0</v>
      </c>
      <c r="S136" s="176">
        <v>0</v>
      </c>
      <c r="T136" s="177">
        <f>S136*H136</f>
        <v>0</v>
      </c>
      <c r="U136" s="33"/>
      <c r="V136" s="33"/>
      <c r="W136" s="33"/>
      <c r="X136" s="33"/>
      <c r="Y136" s="33"/>
      <c r="Z136" s="33"/>
      <c r="AA136" s="33"/>
      <c r="AB136" s="33"/>
      <c r="AC136" s="33"/>
      <c r="AD136" s="33"/>
      <c r="AE136" s="33"/>
      <c r="AR136" s="178" t="s">
        <v>138</v>
      </c>
      <c r="AT136" s="178" t="s">
        <v>133</v>
      </c>
      <c r="AU136" s="178" t="s">
        <v>86</v>
      </c>
      <c r="AY136" s="18" t="s">
        <v>130</v>
      </c>
      <c r="BE136" s="179">
        <f>IF(N136="základní",J136,0)</f>
        <v>0</v>
      </c>
      <c r="BF136" s="179">
        <f>IF(N136="snížená",J136,0)</f>
        <v>0</v>
      </c>
      <c r="BG136" s="179">
        <f>IF(N136="zákl. přenesená",J136,0)</f>
        <v>0</v>
      </c>
      <c r="BH136" s="179">
        <f>IF(N136="sníž. přenesená",J136,0)</f>
        <v>0</v>
      </c>
      <c r="BI136" s="179">
        <f>IF(N136="nulová",J136,0)</f>
        <v>0</v>
      </c>
      <c r="BJ136" s="18" t="s">
        <v>84</v>
      </c>
      <c r="BK136" s="179">
        <f>ROUND(I136*H136,2)</f>
        <v>0</v>
      </c>
      <c r="BL136" s="18" t="s">
        <v>138</v>
      </c>
      <c r="BM136" s="178" t="s">
        <v>161</v>
      </c>
    </row>
    <row r="137" spans="1:65" s="2" customFormat="1" ht="19.5">
      <c r="A137" s="33"/>
      <c r="B137" s="34"/>
      <c r="C137" s="33"/>
      <c r="D137" s="180" t="s">
        <v>143</v>
      </c>
      <c r="E137" s="33"/>
      <c r="F137" s="181" t="s">
        <v>162</v>
      </c>
      <c r="G137" s="33"/>
      <c r="H137" s="33"/>
      <c r="I137" s="102"/>
      <c r="J137" s="33"/>
      <c r="K137" s="33"/>
      <c r="L137" s="34"/>
      <c r="M137" s="182"/>
      <c r="N137" s="183"/>
      <c r="O137" s="59"/>
      <c r="P137" s="59"/>
      <c r="Q137" s="59"/>
      <c r="R137" s="59"/>
      <c r="S137" s="59"/>
      <c r="T137" s="60"/>
      <c r="U137" s="33"/>
      <c r="V137" s="33"/>
      <c r="W137" s="33"/>
      <c r="X137" s="33"/>
      <c r="Y137" s="33"/>
      <c r="Z137" s="33"/>
      <c r="AA137" s="33"/>
      <c r="AB137" s="33"/>
      <c r="AC137" s="33"/>
      <c r="AD137" s="33"/>
      <c r="AE137" s="33"/>
      <c r="AT137" s="18" t="s">
        <v>143</v>
      </c>
      <c r="AU137" s="18" t="s">
        <v>86</v>
      </c>
    </row>
    <row r="138" spans="1:65" s="12" customFormat="1" ht="22.9" customHeight="1">
      <c r="B138" s="153"/>
      <c r="D138" s="154" t="s">
        <v>76</v>
      </c>
      <c r="E138" s="164" t="s">
        <v>163</v>
      </c>
      <c r="F138" s="164" t="s">
        <v>164</v>
      </c>
      <c r="I138" s="156"/>
      <c r="J138" s="165">
        <f>BK138</f>
        <v>0</v>
      </c>
      <c r="L138" s="153"/>
      <c r="M138" s="158"/>
      <c r="N138" s="159"/>
      <c r="O138" s="159"/>
      <c r="P138" s="160">
        <f>P139</f>
        <v>0</v>
      </c>
      <c r="Q138" s="159"/>
      <c r="R138" s="160">
        <f>R139</f>
        <v>0</v>
      </c>
      <c r="S138" s="159"/>
      <c r="T138" s="161">
        <f>T139</f>
        <v>0</v>
      </c>
      <c r="AR138" s="154" t="s">
        <v>129</v>
      </c>
      <c r="AT138" s="162" t="s">
        <v>76</v>
      </c>
      <c r="AU138" s="162" t="s">
        <v>84</v>
      </c>
      <c r="AY138" s="154" t="s">
        <v>130</v>
      </c>
      <c r="BK138" s="163">
        <f>BK139</f>
        <v>0</v>
      </c>
    </row>
    <row r="139" spans="1:65" s="2" customFormat="1" ht="16.5" customHeight="1">
      <c r="A139" s="33"/>
      <c r="B139" s="166"/>
      <c r="C139" s="167" t="s">
        <v>165</v>
      </c>
      <c r="D139" s="167" t="s">
        <v>133</v>
      </c>
      <c r="E139" s="168" t="s">
        <v>166</v>
      </c>
      <c r="F139" s="169" t="s">
        <v>167</v>
      </c>
      <c r="G139" s="170" t="s">
        <v>136</v>
      </c>
      <c r="H139" s="171">
        <v>1</v>
      </c>
      <c r="I139" s="172"/>
      <c r="J139" s="173">
        <f>ROUND(I139*H139,2)</f>
        <v>0</v>
      </c>
      <c r="K139" s="169" t="s">
        <v>137</v>
      </c>
      <c r="L139" s="34"/>
      <c r="M139" s="174" t="s">
        <v>1</v>
      </c>
      <c r="N139" s="175" t="s">
        <v>42</v>
      </c>
      <c r="O139" s="59"/>
      <c r="P139" s="176">
        <f>O139*H139</f>
        <v>0</v>
      </c>
      <c r="Q139" s="176">
        <v>0</v>
      </c>
      <c r="R139" s="176">
        <f>Q139*H139</f>
        <v>0</v>
      </c>
      <c r="S139" s="176">
        <v>0</v>
      </c>
      <c r="T139" s="177">
        <f>S139*H139</f>
        <v>0</v>
      </c>
      <c r="U139" s="33"/>
      <c r="V139" s="33"/>
      <c r="W139" s="33"/>
      <c r="X139" s="33"/>
      <c r="Y139" s="33"/>
      <c r="Z139" s="33"/>
      <c r="AA139" s="33"/>
      <c r="AB139" s="33"/>
      <c r="AC139" s="33"/>
      <c r="AD139" s="33"/>
      <c r="AE139" s="33"/>
      <c r="AR139" s="178" t="s">
        <v>138</v>
      </c>
      <c r="AT139" s="178" t="s">
        <v>133</v>
      </c>
      <c r="AU139" s="178" t="s">
        <v>86</v>
      </c>
      <c r="AY139" s="18" t="s">
        <v>130</v>
      </c>
      <c r="BE139" s="179">
        <f>IF(N139="základní",J139,0)</f>
        <v>0</v>
      </c>
      <c r="BF139" s="179">
        <f>IF(N139="snížená",J139,0)</f>
        <v>0</v>
      </c>
      <c r="BG139" s="179">
        <f>IF(N139="zákl. přenesená",J139,0)</f>
        <v>0</v>
      </c>
      <c r="BH139" s="179">
        <f>IF(N139="sníž. přenesená",J139,0)</f>
        <v>0</v>
      </c>
      <c r="BI139" s="179">
        <f>IF(N139="nulová",J139,0)</f>
        <v>0</v>
      </c>
      <c r="BJ139" s="18" t="s">
        <v>84</v>
      </c>
      <c r="BK139" s="179">
        <f>ROUND(I139*H139,2)</f>
        <v>0</v>
      </c>
      <c r="BL139" s="18" t="s">
        <v>138</v>
      </c>
      <c r="BM139" s="178" t="s">
        <v>168</v>
      </c>
    </row>
    <row r="140" spans="1:65" s="12" customFormat="1" ht="22.9" customHeight="1">
      <c r="B140" s="153"/>
      <c r="D140" s="154" t="s">
        <v>76</v>
      </c>
      <c r="E140" s="164" t="s">
        <v>169</v>
      </c>
      <c r="F140" s="164" t="s">
        <v>170</v>
      </c>
      <c r="I140" s="156"/>
      <c r="J140" s="165">
        <f>BK140</f>
        <v>0</v>
      </c>
      <c r="L140" s="153"/>
      <c r="M140" s="158"/>
      <c r="N140" s="159"/>
      <c r="O140" s="159"/>
      <c r="P140" s="160">
        <f>SUM(P141:P142)</f>
        <v>0</v>
      </c>
      <c r="Q140" s="159"/>
      <c r="R140" s="160">
        <f>SUM(R141:R142)</f>
        <v>0</v>
      </c>
      <c r="S140" s="159"/>
      <c r="T140" s="161">
        <f>SUM(T141:T142)</f>
        <v>0</v>
      </c>
      <c r="AR140" s="154" t="s">
        <v>129</v>
      </c>
      <c r="AT140" s="162" t="s">
        <v>76</v>
      </c>
      <c r="AU140" s="162" t="s">
        <v>84</v>
      </c>
      <c r="AY140" s="154" t="s">
        <v>130</v>
      </c>
      <c r="BK140" s="163">
        <f>SUM(BK141:BK142)</f>
        <v>0</v>
      </c>
    </row>
    <row r="141" spans="1:65" s="2" customFormat="1" ht="16.5" customHeight="1">
      <c r="A141" s="33"/>
      <c r="B141" s="166"/>
      <c r="C141" s="167" t="s">
        <v>171</v>
      </c>
      <c r="D141" s="167"/>
      <c r="E141" s="168"/>
      <c r="F141" s="169" t="s">
        <v>1235</v>
      </c>
      <c r="G141" s="170"/>
      <c r="H141" s="171">
        <v>0</v>
      </c>
      <c r="I141" s="172"/>
      <c r="J141" s="173">
        <f>ROUND(I141*H141,2)</f>
        <v>0</v>
      </c>
      <c r="K141" s="169"/>
      <c r="L141" s="34"/>
      <c r="M141" s="174" t="s">
        <v>1</v>
      </c>
      <c r="N141" s="175" t="s">
        <v>42</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138</v>
      </c>
      <c r="AT141" s="178" t="s">
        <v>133</v>
      </c>
      <c r="AU141" s="178" t="s">
        <v>86</v>
      </c>
      <c r="AY141" s="18" t="s">
        <v>130</v>
      </c>
      <c r="BE141" s="179">
        <f>IF(N141="základní",J141,0)</f>
        <v>0</v>
      </c>
      <c r="BF141" s="179">
        <f>IF(N141="snížená",J141,0)</f>
        <v>0</v>
      </c>
      <c r="BG141" s="179">
        <f>IF(N141="zákl. přenesená",J141,0)</f>
        <v>0</v>
      </c>
      <c r="BH141" s="179">
        <f>IF(N141="sníž. přenesená",J141,0)</f>
        <v>0</v>
      </c>
      <c r="BI141" s="179">
        <f>IF(N141="nulová",J141,0)</f>
        <v>0</v>
      </c>
      <c r="BJ141" s="18" t="s">
        <v>84</v>
      </c>
      <c r="BK141" s="179">
        <f>ROUND(I141*H141,2)</f>
        <v>0</v>
      </c>
      <c r="BL141" s="18" t="s">
        <v>138</v>
      </c>
      <c r="BM141" s="178" t="s">
        <v>172</v>
      </c>
    </row>
    <row r="142" spans="1:65" s="2" customFormat="1">
      <c r="A142" s="33"/>
      <c r="B142" s="34"/>
      <c r="C142" s="33"/>
      <c r="D142" s="180" t="s">
        <v>143</v>
      </c>
      <c r="E142" s="33"/>
      <c r="F142" s="181"/>
      <c r="G142" s="33"/>
      <c r="H142" s="33"/>
      <c r="I142" s="102"/>
      <c r="J142" s="33"/>
      <c r="K142" s="33"/>
      <c r="L142" s="34"/>
      <c r="M142" s="184"/>
      <c r="N142" s="185"/>
      <c r="O142" s="186"/>
      <c r="P142" s="186"/>
      <c r="Q142" s="186"/>
      <c r="R142" s="186"/>
      <c r="S142" s="186"/>
      <c r="T142" s="187"/>
      <c r="U142" s="33"/>
      <c r="V142" s="33"/>
      <c r="W142" s="33"/>
      <c r="X142" s="33"/>
      <c r="Y142" s="33"/>
      <c r="Z142" s="33"/>
      <c r="AA142" s="33"/>
      <c r="AB142" s="33"/>
      <c r="AC142" s="33"/>
      <c r="AD142" s="33"/>
      <c r="AE142" s="33"/>
      <c r="AT142" s="18" t="s">
        <v>143</v>
      </c>
      <c r="AU142" s="18" t="s">
        <v>86</v>
      </c>
    </row>
    <row r="143" spans="1:65" s="2" customFormat="1" ht="6.95" customHeight="1">
      <c r="A143" s="33"/>
      <c r="B143" s="48"/>
      <c r="C143" s="49"/>
      <c r="D143" s="49"/>
      <c r="E143" s="49"/>
      <c r="F143" s="49"/>
      <c r="G143" s="49"/>
      <c r="H143" s="49"/>
      <c r="I143" s="126"/>
      <c r="J143" s="49"/>
      <c r="K143" s="49"/>
      <c r="L143" s="34"/>
      <c r="M143" s="33"/>
      <c r="O143" s="33"/>
      <c r="P143" s="33"/>
      <c r="Q143" s="33"/>
      <c r="R143" s="33"/>
      <c r="S143" s="33"/>
      <c r="T143" s="33"/>
      <c r="U143" s="33"/>
      <c r="V143" s="33"/>
      <c r="W143" s="33"/>
      <c r="X143" s="33"/>
      <c r="Y143" s="33"/>
      <c r="Z143" s="33"/>
      <c r="AA143" s="33"/>
      <c r="AB143" s="33"/>
      <c r="AC143" s="33"/>
      <c r="AD143" s="33"/>
      <c r="AE143" s="33"/>
    </row>
  </sheetData>
  <autoFilter ref="C124:K142" xr:uid="{00000000-0009-0000-0000-000001000000}"/>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673"/>
  <sheetViews>
    <sheetView showGridLines="0" topLeftCell="A463" workbookViewId="0">
      <selection activeCell="X474" sqref="X474"/>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61" t="s">
        <v>5</v>
      </c>
      <c r="M2" s="262"/>
      <c r="N2" s="262"/>
      <c r="O2" s="262"/>
      <c r="P2" s="262"/>
      <c r="Q2" s="262"/>
      <c r="R2" s="262"/>
      <c r="S2" s="262"/>
      <c r="T2" s="262"/>
      <c r="U2" s="262"/>
      <c r="V2" s="262"/>
      <c r="AT2" s="18" t="s">
        <v>94</v>
      </c>
    </row>
    <row r="3" spans="1:46" s="1" customFormat="1" ht="6.95" customHeight="1">
      <c r="B3" s="19"/>
      <c r="C3" s="20"/>
      <c r="D3" s="20"/>
      <c r="E3" s="20"/>
      <c r="F3" s="20"/>
      <c r="G3" s="20"/>
      <c r="H3" s="20"/>
      <c r="I3" s="100"/>
      <c r="J3" s="20"/>
      <c r="K3" s="20"/>
      <c r="L3" s="21"/>
      <c r="AT3" s="18" t="s">
        <v>86</v>
      </c>
    </row>
    <row r="4" spans="1:46" s="1" customFormat="1" ht="24.95" customHeight="1">
      <c r="B4" s="21"/>
      <c r="D4" s="22" t="s">
        <v>99</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6" t="str">
        <f>'Rekapitulace stavby'!K6</f>
        <v>ZŠ Kladenská 494, Přelouč</v>
      </c>
      <c r="F7" s="277"/>
      <c r="G7" s="277"/>
      <c r="H7" s="277"/>
      <c r="I7" s="99"/>
      <c r="L7" s="21"/>
    </row>
    <row r="8" spans="1:46" s="1" customFormat="1" ht="12" customHeight="1">
      <c r="B8" s="21"/>
      <c r="D8" s="28" t="s">
        <v>100</v>
      </c>
      <c r="I8" s="99"/>
      <c r="L8" s="21"/>
    </row>
    <row r="9" spans="1:46" s="2" customFormat="1" ht="16.5" customHeight="1">
      <c r="A9" s="33"/>
      <c r="B9" s="34"/>
      <c r="C9" s="33"/>
      <c r="D9" s="33"/>
      <c r="E9" s="276" t="s">
        <v>101</v>
      </c>
      <c r="F9" s="275"/>
      <c r="G9" s="275"/>
      <c r="H9" s="275"/>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102</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5" t="s">
        <v>173</v>
      </c>
      <c r="F11" s="275"/>
      <c r="G11" s="275"/>
      <c r="H11" s="275"/>
      <c r="I11" s="102"/>
      <c r="J11" s="33"/>
      <c r="K11" s="33"/>
      <c r="L11" s="43"/>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103" t="s">
        <v>22</v>
      </c>
      <c r="J14" s="56" t="str">
        <f>'Rekapitulace stavby'!AN8</f>
        <v>13. 1. 2020</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24</v>
      </c>
      <c r="E16" s="33"/>
      <c r="F16" s="33"/>
      <c r="G16" s="33"/>
      <c r="H16" s="33"/>
      <c r="I16" s="103" t="s">
        <v>25</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26</v>
      </c>
      <c r="F17" s="33"/>
      <c r="G17" s="33"/>
      <c r="H17" s="33"/>
      <c r="I17" s="103" t="s">
        <v>27</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78" t="str">
        <f>'Rekapitulace stavby'!E14</f>
        <v>Vyplň údaj</v>
      </c>
      <c r="F20" s="270"/>
      <c r="G20" s="270"/>
      <c r="H20" s="270"/>
      <c r="I20" s="103" t="s">
        <v>27</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103" t="s">
        <v>25</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31</v>
      </c>
      <c r="F23" s="33"/>
      <c r="G23" s="33"/>
      <c r="H23" s="33"/>
      <c r="I23" s="103" t="s">
        <v>27</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33</v>
      </c>
      <c r="E25" s="33"/>
      <c r="F25" s="33"/>
      <c r="G25" s="33"/>
      <c r="H25" s="33"/>
      <c r="I25" s="103" t="s">
        <v>25</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34</v>
      </c>
      <c r="F26" s="33"/>
      <c r="G26" s="33"/>
      <c r="H26" s="33"/>
      <c r="I26" s="103" t="s">
        <v>27</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35</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74" t="s">
        <v>1</v>
      </c>
      <c r="F29" s="274"/>
      <c r="G29" s="274"/>
      <c r="H29" s="274"/>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37</v>
      </c>
      <c r="E32" s="33"/>
      <c r="F32" s="33"/>
      <c r="G32" s="33"/>
      <c r="H32" s="33"/>
      <c r="I32" s="102"/>
      <c r="J32" s="72">
        <f>ROUND(J144,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39</v>
      </c>
      <c r="G34" s="33"/>
      <c r="H34" s="33"/>
      <c r="I34" s="110" t="s">
        <v>38</v>
      </c>
      <c r="J34" s="37" t="s">
        <v>40</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41</v>
      </c>
      <c r="E35" s="28" t="s">
        <v>42</v>
      </c>
      <c r="F35" s="112">
        <f>ROUND((SUM(BE144:BE672)),  2)</f>
        <v>0</v>
      </c>
      <c r="G35" s="33"/>
      <c r="H35" s="33"/>
      <c r="I35" s="113">
        <v>0.21</v>
      </c>
      <c r="J35" s="112">
        <f>ROUND(((SUM(BE144:BE672))*I35),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43</v>
      </c>
      <c r="F36" s="112">
        <f>ROUND((SUM(BF144:BF672)),  2)</f>
        <v>0</v>
      </c>
      <c r="G36" s="33"/>
      <c r="H36" s="33"/>
      <c r="I36" s="113">
        <v>0.15</v>
      </c>
      <c r="J36" s="112">
        <f>ROUND(((SUM(BF144:BF672))*I36),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44</v>
      </c>
      <c r="F37" s="112">
        <f>ROUND((SUM(BG144:BG672)),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45</v>
      </c>
      <c r="F38" s="112">
        <f>ROUND((SUM(BH144:BH672)),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46</v>
      </c>
      <c r="F39" s="112">
        <f>ROUND((SUM(BI144:BI672)),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47</v>
      </c>
      <c r="E41" s="61"/>
      <c r="F41" s="61"/>
      <c r="G41" s="116" t="s">
        <v>48</v>
      </c>
      <c r="H41" s="117" t="s">
        <v>49</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50</v>
      </c>
      <c r="E50" s="45"/>
      <c r="F50" s="45"/>
      <c r="G50" s="44" t="s">
        <v>51</v>
      </c>
      <c r="H50" s="45"/>
      <c r="I50" s="121"/>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52</v>
      </c>
      <c r="E61" s="36"/>
      <c r="F61" s="122" t="s">
        <v>53</v>
      </c>
      <c r="G61" s="46" t="s">
        <v>52</v>
      </c>
      <c r="H61" s="36"/>
      <c r="I61" s="123"/>
      <c r="J61" s="124" t="s">
        <v>53</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54</v>
      </c>
      <c r="E65" s="47"/>
      <c r="F65" s="47"/>
      <c r="G65" s="44" t="s">
        <v>55</v>
      </c>
      <c r="H65" s="47"/>
      <c r="I65" s="125"/>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52</v>
      </c>
      <c r="E76" s="36"/>
      <c r="F76" s="122" t="s">
        <v>53</v>
      </c>
      <c r="G76" s="46" t="s">
        <v>52</v>
      </c>
      <c r="H76" s="36"/>
      <c r="I76" s="123"/>
      <c r="J76" s="124" t="s">
        <v>53</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104</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6" t="str">
        <f>E7</f>
        <v>ZŠ Kladenská 494, Přelouč</v>
      </c>
      <c r="F85" s="277"/>
      <c r="G85" s="277"/>
      <c r="H85" s="277"/>
      <c r="I85" s="102"/>
      <c r="J85" s="33"/>
      <c r="K85" s="33"/>
      <c r="L85" s="43"/>
      <c r="S85" s="33"/>
      <c r="T85" s="33"/>
      <c r="U85" s="33"/>
      <c r="V85" s="33"/>
      <c r="W85" s="33"/>
      <c r="X85" s="33"/>
      <c r="Y85" s="33"/>
      <c r="Z85" s="33"/>
      <c r="AA85" s="33"/>
      <c r="AB85" s="33"/>
      <c r="AC85" s="33"/>
      <c r="AD85" s="33"/>
      <c r="AE85" s="33"/>
    </row>
    <row r="86" spans="1:31" s="1" customFormat="1" ht="12" customHeight="1">
      <c r="B86" s="21"/>
      <c r="C86" s="28" t="s">
        <v>100</v>
      </c>
      <c r="I86" s="99"/>
      <c r="L86" s="21"/>
    </row>
    <row r="87" spans="1:31" s="2" customFormat="1" ht="16.5" customHeight="1">
      <c r="A87" s="33"/>
      <c r="B87" s="34"/>
      <c r="C87" s="33"/>
      <c r="D87" s="33"/>
      <c r="E87" s="276" t="s">
        <v>101</v>
      </c>
      <c r="F87" s="275"/>
      <c r="G87" s="275"/>
      <c r="H87" s="275"/>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102</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5" t="str">
        <f>E11</f>
        <v>01 - Náhrada stávající stropní konstrukce</v>
      </c>
      <c r="F89" s="275"/>
      <c r="G89" s="275"/>
      <c r="H89" s="275"/>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Přelouč</v>
      </c>
      <c r="G91" s="33"/>
      <c r="H91" s="33"/>
      <c r="I91" s="103" t="s">
        <v>22</v>
      </c>
      <c r="J91" s="56" t="str">
        <f>IF(J14="","",J14)</f>
        <v>13. 1. 2020</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customHeight="1">
      <c r="A93" s="33"/>
      <c r="B93" s="34"/>
      <c r="C93" s="28" t="s">
        <v>24</v>
      </c>
      <c r="D93" s="33"/>
      <c r="E93" s="33"/>
      <c r="F93" s="26" t="str">
        <f>E17</f>
        <v>Město Přelouč</v>
      </c>
      <c r="G93" s="33"/>
      <c r="H93" s="33"/>
      <c r="I93" s="103" t="s">
        <v>30</v>
      </c>
      <c r="J93" s="31" t="str">
        <f>E23</f>
        <v>Ing. Vítězslav Vomočil Pardubice</v>
      </c>
      <c r="K93" s="33"/>
      <c r="L93" s="43"/>
      <c r="S93" s="33"/>
      <c r="T93" s="33"/>
      <c r="U93" s="33"/>
      <c r="V93" s="33"/>
      <c r="W93" s="33"/>
      <c r="X93" s="33"/>
      <c r="Y93" s="33"/>
      <c r="Z93" s="33"/>
      <c r="AA93" s="33"/>
      <c r="AB93" s="33"/>
      <c r="AC93" s="33"/>
      <c r="AD93" s="33"/>
      <c r="AE93" s="33"/>
    </row>
    <row r="94" spans="1:31" s="2" customFormat="1" ht="15.2" customHeight="1">
      <c r="A94" s="33"/>
      <c r="B94" s="34"/>
      <c r="C94" s="28" t="s">
        <v>28</v>
      </c>
      <c r="D94" s="33"/>
      <c r="E94" s="33"/>
      <c r="F94" s="26" t="str">
        <f>IF(E20="","",E20)</f>
        <v>Vyplň údaj</v>
      </c>
      <c r="G94" s="33"/>
      <c r="H94" s="33"/>
      <c r="I94" s="103" t="s">
        <v>33</v>
      </c>
      <c r="J94" s="31" t="str">
        <f>E26</f>
        <v>A. Vojtěch</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105</v>
      </c>
      <c r="D96" s="114"/>
      <c r="E96" s="114"/>
      <c r="F96" s="114"/>
      <c r="G96" s="114"/>
      <c r="H96" s="114"/>
      <c r="I96" s="129"/>
      <c r="J96" s="130" t="s">
        <v>106</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107</v>
      </c>
      <c r="D98" s="33"/>
      <c r="E98" s="33"/>
      <c r="F98" s="33"/>
      <c r="G98" s="33"/>
      <c r="H98" s="33"/>
      <c r="I98" s="102"/>
      <c r="J98" s="72">
        <f>J144</f>
        <v>0</v>
      </c>
      <c r="K98" s="33"/>
      <c r="L98" s="43"/>
      <c r="S98" s="33"/>
      <c r="T98" s="33"/>
      <c r="U98" s="33"/>
      <c r="V98" s="33"/>
      <c r="W98" s="33"/>
      <c r="X98" s="33"/>
      <c r="Y98" s="33"/>
      <c r="Z98" s="33"/>
      <c r="AA98" s="33"/>
      <c r="AB98" s="33"/>
      <c r="AC98" s="33"/>
      <c r="AD98" s="33"/>
      <c r="AE98" s="33"/>
      <c r="AU98" s="18" t="s">
        <v>108</v>
      </c>
    </row>
    <row r="99" spans="1:47" s="9" customFormat="1" ht="24.95" customHeight="1">
      <c r="B99" s="132"/>
      <c r="D99" s="133" t="s">
        <v>174</v>
      </c>
      <c r="E99" s="134"/>
      <c r="F99" s="134"/>
      <c r="G99" s="134"/>
      <c r="H99" s="134"/>
      <c r="I99" s="135"/>
      <c r="J99" s="136">
        <f>J145</f>
        <v>0</v>
      </c>
      <c r="L99" s="132"/>
    </row>
    <row r="100" spans="1:47" s="10" customFormat="1" ht="19.899999999999999" customHeight="1">
      <c r="B100" s="137"/>
      <c r="D100" s="138" t="s">
        <v>175</v>
      </c>
      <c r="E100" s="139"/>
      <c r="F100" s="139"/>
      <c r="G100" s="139"/>
      <c r="H100" s="139"/>
      <c r="I100" s="140"/>
      <c r="J100" s="141">
        <f>J146</f>
        <v>0</v>
      </c>
      <c r="L100" s="137"/>
    </row>
    <row r="101" spans="1:47" s="10" customFormat="1" ht="19.899999999999999" customHeight="1">
      <c r="B101" s="137"/>
      <c r="D101" s="138" t="s">
        <v>176</v>
      </c>
      <c r="E101" s="139"/>
      <c r="F101" s="139"/>
      <c r="G101" s="139"/>
      <c r="H101" s="139"/>
      <c r="I101" s="140"/>
      <c r="J101" s="141">
        <f>J158</f>
        <v>0</v>
      </c>
      <c r="L101" s="137"/>
    </row>
    <row r="102" spans="1:47" s="10" customFormat="1" ht="19.899999999999999" customHeight="1">
      <c r="B102" s="137"/>
      <c r="D102" s="138" t="s">
        <v>177</v>
      </c>
      <c r="E102" s="139"/>
      <c r="F102" s="139"/>
      <c r="G102" s="139"/>
      <c r="H102" s="139"/>
      <c r="I102" s="140"/>
      <c r="J102" s="141">
        <f>J205</f>
        <v>0</v>
      </c>
      <c r="L102" s="137"/>
    </row>
    <row r="103" spans="1:47" s="10" customFormat="1" ht="19.899999999999999" customHeight="1">
      <c r="B103" s="137"/>
      <c r="D103" s="138" t="s">
        <v>178</v>
      </c>
      <c r="E103" s="139"/>
      <c r="F103" s="139"/>
      <c r="G103" s="139"/>
      <c r="H103" s="139"/>
      <c r="I103" s="140"/>
      <c r="J103" s="141">
        <f>J256</f>
        <v>0</v>
      </c>
      <c r="L103" s="137"/>
    </row>
    <row r="104" spans="1:47" s="10" customFormat="1" ht="19.899999999999999" customHeight="1">
      <c r="B104" s="137"/>
      <c r="D104" s="138" t="s">
        <v>179</v>
      </c>
      <c r="E104" s="139"/>
      <c r="F104" s="139"/>
      <c r="G104" s="139"/>
      <c r="H104" s="139"/>
      <c r="I104" s="140"/>
      <c r="J104" s="141">
        <f>J289</f>
        <v>0</v>
      </c>
      <c r="L104" s="137"/>
    </row>
    <row r="105" spans="1:47" s="10" customFormat="1" ht="19.899999999999999" customHeight="1">
      <c r="B105" s="137"/>
      <c r="D105" s="138" t="s">
        <v>180</v>
      </c>
      <c r="E105" s="139"/>
      <c r="F105" s="139"/>
      <c r="G105" s="139"/>
      <c r="H105" s="139"/>
      <c r="I105" s="140"/>
      <c r="J105" s="141">
        <f>J326</f>
        <v>0</v>
      </c>
      <c r="L105" s="137"/>
    </row>
    <row r="106" spans="1:47" s="10" customFormat="1" ht="19.899999999999999" customHeight="1">
      <c r="B106" s="137"/>
      <c r="D106" s="138" t="s">
        <v>181</v>
      </c>
      <c r="E106" s="139"/>
      <c r="F106" s="139"/>
      <c r="G106" s="139"/>
      <c r="H106" s="139"/>
      <c r="I106" s="140"/>
      <c r="J106" s="141">
        <f>J389</f>
        <v>0</v>
      </c>
      <c r="L106" s="137"/>
    </row>
    <row r="107" spans="1:47" s="10" customFormat="1" ht="19.899999999999999" customHeight="1">
      <c r="B107" s="137"/>
      <c r="D107" s="138" t="s">
        <v>182</v>
      </c>
      <c r="E107" s="139"/>
      <c r="F107" s="139"/>
      <c r="G107" s="139"/>
      <c r="H107" s="139"/>
      <c r="I107" s="140"/>
      <c r="J107" s="141">
        <f>J405</f>
        <v>0</v>
      </c>
      <c r="L107" s="137"/>
    </row>
    <row r="108" spans="1:47" s="9" customFormat="1" ht="24.95" customHeight="1">
      <c r="B108" s="132"/>
      <c r="D108" s="133" t="s">
        <v>183</v>
      </c>
      <c r="E108" s="134"/>
      <c r="F108" s="134"/>
      <c r="G108" s="134"/>
      <c r="H108" s="134"/>
      <c r="I108" s="135"/>
      <c r="J108" s="136">
        <f>J407</f>
        <v>0</v>
      </c>
      <c r="L108" s="132"/>
    </row>
    <row r="109" spans="1:47" s="10" customFormat="1" ht="19.899999999999999" customHeight="1">
      <c r="B109" s="137"/>
      <c r="D109" s="138" t="s">
        <v>184</v>
      </c>
      <c r="E109" s="139"/>
      <c r="F109" s="139"/>
      <c r="G109" s="139"/>
      <c r="H109" s="139"/>
      <c r="I109" s="140"/>
      <c r="J109" s="141">
        <f>J408</f>
        <v>0</v>
      </c>
      <c r="L109" s="137"/>
    </row>
    <row r="110" spans="1:47" s="10" customFormat="1" ht="19.899999999999999" customHeight="1">
      <c r="B110" s="137"/>
      <c r="D110" s="138" t="s">
        <v>185</v>
      </c>
      <c r="E110" s="139"/>
      <c r="F110" s="139"/>
      <c r="G110" s="139"/>
      <c r="H110" s="139"/>
      <c r="I110" s="140"/>
      <c r="J110" s="141">
        <f>J418</f>
        <v>0</v>
      </c>
      <c r="L110" s="137"/>
    </row>
    <row r="111" spans="1:47" s="10" customFormat="1" ht="19.899999999999999" customHeight="1">
      <c r="B111" s="137"/>
      <c r="D111" s="138" t="s">
        <v>186</v>
      </c>
      <c r="E111" s="139"/>
      <c r="F111" s="139"/>
      <c r="G111" s="139"/>
      <c r="H111" s="139"/>
      <c r="I111" s="140"/>
      <c r="J111" s="141">
        <f>J420</f>
        <v>0</v>
      </c>
      <c r="L111" s="137"/>
    </row>
    <row r="112" spans="1:47" s="10" customFormat="1" ht="19.899999999999999" customHeight="1">
      <c r="B112" s="137"/>
      <c r="D112" s="138" t="s">
        <v>187</v>
      </c>
      <c r="E112" s="139"/>
      <c r="F112" s="139"/>
      <c r="G112" s="139"/>
      <c r="H112" s="139"/>
      <c r="I112" s="140"/>
      <c r="J112" s="141">
        <f>J422</f>
        <v>0</v>
      </c>
      <c r="L112" s="137"/>
    </row>
    <row r="113" spans="1:31" s="10" customFormat="1" ht="19.899999999999999" customHeight="1">
      <c r="B113" s="137"/>
      <c r="D113" s="138" t="s">
        <v>188</v>
      </c>
      <c r="E113" s="139"/>
      <c r="F113" s="139"/>
      <c r="G113" s="139"/>
      <c r="H113" s="139"/>
      <c r="I113" s="140"/>
      <c r="J113" s="141">
        <f>J427</f>
        <v>0</v>
      </c>
      <c r="L113" s="137"/>
    </row>
    <row r="114" spans="1:31" s="10" customFormat="1" ht="19.899999999999999" customHeight="1">
      <c r="B114" s="137"/>
      <c r="D114" s="138" t="s">
        <v>189</v>
      </c>
      <c r="E114" s="139"/>
      <c r="F114" s="139"/>
      <c r="G114" s="139"/>
      <c r="H114" s="139"/>
      <c r="I114" s="140"/>
      <c r="J114" s="141">
        <f>J430</f>
        <v>0</v>
      </c>
      <c r="L114" s="137"/>
    </row>
    <row r="115" spans="1:31" s="10" customFormat="1" ht="19.899999999999999" customHeight="1">
      <c r="B115" s="137"/>
      <c r="D115" s="138" t="s">
        <v>190</v>
      </c>
      <c r="E115" s="139"/>
      <c r="F115" s="139"/>
      <c r="G115" s="139"/>
      <c r="H115" s="139"/>
      <c r="I115" s="140"/>
      <c r="J115" s="141">
        <f>J463</f>
        <v>0</v>
      </c>
      <c r="L115" s="137"/>
    </row>
    <row r="116" spans="1:31" s="10" customFormat="1" ht="19.899999999999999" customHeight="1">
      <c r="B116" s="137"/>
      <c r="D116" s="138" t="s">
        <v>191</v>
      </c>
      <c r="E116" s="139"/>
      <c r="F116" s="139"/>
      <c r="G116" s="139"/>
      <c r="H116" s="139"/>
      <c r="I116" s="140"/>
      <c r="J116" s="141">
        <f>J513</f>
        <v>0</v>
      </c>
      <c r="L116" s="137"/>
    </row>
    <row r="117" spans="1:31" s="10" customFormat="1" ht="19.899999999999999" customHeight="1">
      <c r="B117" s="137"/>
      <c r="D117" s="138" t="s">
        <v>192</v>
      </c>
      <c r="E117" s="139"/>
      <c r="F117" s="139"/>
      <c r="G117" s="139"/>
      <c r="H117" s="139"/>
      <c r="I117" s="140"/>
      <c r="J117" s="141">
        <f>J525</f>
        <v>0</v>
      </c>
      <c r="L117" s="137"/>
    </row>
    <row r="118" spans="1:31" s="10" customFormat="1" ht="19.899999999999999" customHeight="1">
      <c r="B118" s="137"/>
      <c r="D118" s="138" t="s">
        <v>193</v>
      </c>
      <c r="E118" s="139"/>
      <c r="F118" s="139"/>
      <c r="G118" s="139"/>
      <c r="H118" s="139"/>
      <c r="I118" s="140"/>
      <c r="J118" s="141">
        <f>J530</f>
        <v>0</v>
      </c>
      <c r="L118" s="137"/>
    </row>
    <row r="119" spans="1:31" s="10" customFormat="1" ht="19.899999999999999" customHeight="1">
      <c r="B119" s="137"/>
      <c r="D119" s="138" t="s">
        <v>194</v>
      </c>
      <c r="E119" s="139"/>
      <c r="F119" s="139"/>
      <c r="G119" s="139"/>
      <c r="H119" s="139"/>
      <c r="I119" s="140"/>
      <c r="J119" s="141">
        <f>J544</f>
        <v>0</v>
      </c>
      <c r="L119" s="137"/>
    </row>
    <row r="120" spans="1:31" s="10" customFormat="1" ht="19.899999999999999" customHeight="1">
      <c r="B120" s="137"/>
      <c r="D120" s="138" t="s">
        <v>195</v>
      </c>
      <c r="E120" s="139"/>
      <c r="F120" s="139"/>
      <c r="G120" s="139"/>
      <c r="H120" s="139"/>
      <c r="I120" s="140"/>
      <c r="J120" s="141">
        <f>J579</f>
        <v>0</v>
      </c>
      <c r="L120" s="137"/>
    </row>
    <row r="121" spans="1:31" s="10" customFormat="1" ht="19.899999999999999" customHeight="1">
      <c r="B121" s="137"/>
      <c r="D121" s="138" t="s">
        <v>196</v>
      </c>
      <c r="E121" s="139"/>
      <c r="F121" s="139"/>
      <c r="G121" s="139"/>
      <c r="H121" s="139"/>
      <c r="I121" s="140"/>
      <c r="J121" s="141">
        <f>J603</f>
        <v>0</v>
      </c>
      <c r="L121" s="137"/>
    </row>
    <row r="122" spans="1:31" s="10" customFormat="1" ht="19.899999999999999" customHeight="1">
      <c r="B122" s="137"/>
      <c r="D122" s="138" t="s">
        <v>197</v>
      </c>
      <c r="E122" s="139"/>
      <c r="F122" s="139"/>
      <c r="G122" s="139"/>
      <c r="H122" s="139"/>
      <c r="I122" s="140"/>
      <c r="J122" s="141">
        <f>J626</f>
        <v>0</v>
      </c>
      <c r="L122" s="137"/>
    </row>
    <row r="123" spans="1:31" s="2" customFormat="1" ht="21.75" customHeight="1">
      <c r="A123" s="33"/>
      <c r="B123" s="34"/>
      <c r="C123" s="33"/>
      <c r="D123" s="33"/>
      <c r="E123" s="33"/>
      <c r="F123" s="33"/>
      <c r="G123" s="33"/>
      <c r="H123" s="33"/>
      <c r="I123" s="102"/>
      <c r="J123" s="33"/>
      <c r="K123" s="33"/>
      <c r="L123" s="43"/>
      <c r="S123" s="33"/>
      <c r="T123" s="33"/>
      <c r="U123" s="33"/>
      <c r="V123" s="33"/>
      <c r="W123" s="33"/>
      <c r="X123" s="33"/>
      <c r="Y123" s="33"/>
      <c r="Z123" s="33"/>
      <c r="AA123" s="33"/>
      <c r="AB123" s="33"/>
      <c r="AC123" s="33"/>
      <c r="AD123" s="33"/>
      <c r="AE123" s="33"/>
    </row>
    <row r="124" spans="1:31" s="2" customFormat="1" ht="6.95" customHeight="1">
      <c r="A124" s="33"/>
      <c r="B124" s="48"/>
      <c r="C124" s="49"/>
      <c r="D124" s="49"/>
      <c r="E124" s="49"/>
      <c r="F124" s="49"/>
      <c r="G124" s="49"/>
      <c r="H124" s="49"/>
      <c r="I124" s="126"/>
      <c r="J124" s="49"/>
      <c r="K124" s="49"/>
      <c r="L124" s="43"/>
      <c r="S124" s="33"/>
      <c r="T124" s="33"/>
      <c r="U124" s="33"/>
      <c r="V124" s="33"/>
      <c r="W124" s="33"/>
      <c r="X124" s="33"/>
      <c r="Y124" s="33"/>
      <c r="Z124" s="33"/>
      <c r="AA124" s="33"/>
      <c r="AB124" s="33"/>
      <c r="AC124" s="33"/>
      <c r="AD124" s="33"/>
      <c r="AE124" s="33"/>
    </row>
    <row r="128" spans="1:31" s="2" customFormat="1" ht="6.95" customHeight="1">
      <c r="A128" s="33"/>
      <c r="B128" s="50"/>
      <c r="C128" s="51"/>
      <c r="D128" s="51"/>
      <c r="E128" s="51"/>
      <c r="F128" s="51"/>
      <c r="G128" s="51"/>
      <c r="H128" s="51"/>
      <c r="I128" s="127"/>
      <c r="J128" s="51"/>
      <c r="K128" s="51"/>
      <c r="L128" s="43"/>
      <c r="S128" s="33"/>
      <c r="T128" s="33"/>
      <c r="U128" s="33"/>
      <c r="V128" s="33"/>
      <c r="W128" s="33"/>
      <c r="X128" s="33"/>
      <c r="Y128" s="33"/>
      <c r="Z128" s="33"/>
      <c r="AA128" s="33"/>
      <c r="AB128" s="33"/>
      <c r="AC128" s="33"/>
      <c r="AD128" s="33"/>
      <c r="AE128" s="33"/>
    </row>
    <row r="129" spans="1:63" s="2" customFormat="1" ht="24.95" customHeight="1">
      <c r="A129" s="33"/>
      <c r="B129" s="34"/>
      <c r="C129" s="22" t="s">
        <v>114</v>
      </c>
      <c r="D129" s="33"/>
      <c r="E129" s="33"/>
      <c r="F129" s="33"/>
      <c r="G129" s="33"/>
      <c r="H129" s="33"/>
      <c r="I129" s="102"/>
      <c r="J129" s="33"/>
      <c r="K129" s="33"/>
      <c r="L129" s="43"/>
      <c r="S129" s="33"/>
      <c r="T129" s="33"/>
      <c r="U129" s="33"/>
      <c r="V129" s="33"/>
      <c r="W129" s="33"/>
      <c r="X129" s="33"/>
      <c r="Y129" s="33"/>
      <c r="Z129" s="33"/>
      <c r="AA129" s="33"/>
      <c r="AB129" s="33"/>
      <c r="AC129" s="33"/>
      <c r="AD129" s="33"/>
      <c r="AE129" s="33"/>
    </row>
    <row r="130" spans="1:63" s="2" customFormat="1" ht="6.95" customHeight="1">
      <c r="A130" s="33"/>
      <c r="B130" s="34"/>
      <c r="C130" s="33"/>
      <c r="D130" s="33"/>
      <c r="E130" s="33"/>
      <c r="F130" s="33"/>
      <c r="G130" s="33"/>
      <c r="H130" s="33"/>
      <c r="I130" s="102"/>
      <c r="J130" s="33"/>
      <c r="K130" s="33"/>
      <c r="L130" s="43"/>
      <c r="S130" s="33"/>
      <c r="T130" s="33"/>
      <c r="U130" s="33"/>
      <c r="V130" s="33"/>
      <c r="W130" s="33"/>
      <c r="X130" s="33"/>
      <c r="Y130" s="33"/>
      <c r="Z130" s="33"/>
      <c r="AA130" s="33"/>
      <c r="AB130" s="33"/>
      <c r="AC130" s="33"/>
      <c r="AD130" s="33"/>
      <c r="AE130" s="33"/>
    </row>
    <row r="131" spans="1:63" s="2" customFormat="1" ht="12" customHeight="1">
      <c r="A131" s="33"/>
      <c r="B131" s="34"/>
      <c r="C131" s="28" t="s">
        <v>16</v>
      </c>
      <c r="D131" s="33"/>
      <c r="E131" s="33"/>
      <c r="F131" s="33"/>
      <c r="G131" s="33"/>
      <c r="H131" s="33"/>
      <c r="I131" s="102"/>
      <c r="J131" s="33"/>
      <c r="K131" s="33"/>
      <c r="L131" s="43"/>
      <c r="S131" s="33"/>
      <c r="T131" s="33"/>
      <c r="U131" s="33"/>
      <c r="V131" s="33"/>
      <c r="W131" s="33"/>
      <c r="X131" s="33"/>
      <c r="Y131" s="33"/>
      <c r="Z131" s="33"/>
      <c r="AA131" s="33"/>
      <c r="AB131" s="33"/>
      <c r="AC131" s="33"/>
      <c r="AD131" s="33"/>
      <c r="AE131" s="33"/>
    </row>
    <row r="132" spans="1:63" s="2" customFormat="1" ht="16.5" customHeight="1">
      <c r="A132" s="33"/>
      <c r="B132" s="34"/>
      <c r="C132" s="33"/>
      <c r="D132" s="33"/>
      <c r="E132" s="276" t="str">
        <f>E7</f>
        <v>ZŠ Kladenská 494, Přelouč</v>
      </c>
      <c r="F132" s="277"/>
      <c r="G132" s="277"/>
      <c r="H132" s="277"/>
      <c r="I132" s="102"/>
      <c r="J132" s="33"/>
      <c r="K132" s="33"/>
      <c r="L132" s="43"/>
      <c r="S132" s="33"/>
      <c r="T132" s="33"/>
      <c r="U132" s="33"/>
      <c r="V132" s="33"/>
      <c r="W132" s="33"/>
      <c r="X132" s="33"/>
      <c r="Y132" s="33"/>
      <c r="Z132" s="33"/>
      <c r="AA132" s="33"/>
      <c r="AB132" s="33"/>
      <c r="AC132" s="33"/>
      <c r="AD132" s="33"/>
      <c r="AE132" s="33"/>
    </row>
    <row r="133" spans="1:63" s="1" customFormat="1" ht="12" customHeight="1">
      <c r="B133" s="21"/>
      <c r="C133" s="28" t="s">
        <v>100</v>
      </c>
      <c r="I133" s="99"/>
      <c r="L133" s="21"/>
    </row>
    <row r="134" spans="1:63" s="2" customFormat="1" ht="16.5" customHeight="1">
      <c r="A134" s="33"/>
      <c r="B134" s="34"/>
      <c r="C134" s="33"/>
      <c r="D134" s="33"/>
      <c r="E134" s="276" t="s">
        <v>101</v>
      </c>
      <c r="F134" s="275"/>
      <c r="G134" s="275"/>
      <c r="H134" s="275"/>
      <c r="I134" s="102"/>
      <c r="J134" s="33"/>
      <c r="K134" s="33"/>
      <c r="L134" s="43"/>
      <c r="S134" s="33"/>
      <c r="T134" s="33"/>
      <c r="U134" s="33"/>
      <c r="V134" s="33"/>
      <c r="W134" s="33"/>
      <c r="X134" s="33"/>
      <c r="Y134" s="33"/>
      <c r="Z134" s="33"/>
      <c r="AA134" s="33"/>
      <c r="AB134" s="33"/>
      <c r="AC134" s="33"/>
      <c r="AD134" s="33"/>
      <c r="AE134" s="33"/>
    </row>
    <row r="135" spans="1:63" s="2" customFormat="1" ht="12" customHeight="1">
      <c r="A135" s="33"/>
      <c r="B135" s="34"/>
      <c r="C135" s="28" t="s">
        <v>102</v>
      </c>
      <c r="D135" s="33"/>
      <c r="E135" s="33"/>
      <c r="F135" s="33"/>
      <c r="G135" s="33"/>
      <c r="H135" s="33"/>
      <c r="I135" s="102"/>
      <c r="J135" s="33"/>
      <c r="K135" s="33"/>
      <c r="L135" s="43"/>
      <c r="S135" s="33"/>
      <c r="T135" s="33"/>
      <c r="U135" s="33"/>
      <c r="V135" s="33"/>
      <c r="W135" s="33"/>
      <c r="X135" s="33"/>
      <c r="Y135" s="33"/>
      <c r="Z135" s="33"/>
      <c r="AA135" s="33"/>
      <c r="AB135" s="33"/>
      <c r="AC135" s="33"/>
      <c r="AD135" s="33"/>
      <c r="AE135" s="33"/>
    </row>
    <row r="136" spans="1:63" s="2" customFormat="1" ht="16.5" customHeight="1">
      <c r="A136" s="33"/>
      <c r="B136" s="34"/>
      <c r="C136" s="33"/>
      <c r="D136" s="33"/>
      <c r="E136" s="255" t="str">
        <f>E11</f>
        <v>01 - Náhrada stávající stropní konstrukce</v>
      </c>
      <c r="F136" s="275"/>
      <c r="G136" s="275"/>
      <c r="H136" s="275"/>
      <c r="I136" s="102"/>
      <c r="J136" s="33"/>
      <c r="K136" s="33"/>
      <c r="L136" s="43"/>
      <c r="S136" s="33"/>
      <c r="T136" s="33"/>
      <c r="U136" s="33"/>
      <c r="V136" s="33"/>
      <c r="W136" s="33"/>
      <c r="X136" s="33"/>
      <c r="Y136" s="33"/>
      <c r="Z136" s="33"/>
      <c r="AA136" s="33"/>
      <c r="AB136" s="33"/>
      <c r="AC136" s="33"/>
      <c r="AD136" s="33"/>
      <c r="AE136" s="33"/>
    </row>
    <row r="137" spans="1:63" s="2" customFormat="1" ht="6.95" customHeight="1">
      <c r="A137" s="33"/>
      <c r="B137" s="34"/>
      <c r="C137" s="33"/>
      <c r="D137" s="33"/>
      <c r="E137" s="33"/>
      <c r="F137" s="33"/>
      <c r="G137" s="33"/>
      <c r="H137" s="33"/>
      <c r="I137" s="102"/>
      <c r="J137" s="33"/>
      <c r="K137" s="33"/>
      <c r="L137" s="43"/>
      <c r="S137" s="33"/>
      <c r="T137" s="33"/>
      <c r="U137" s="33"/>
      <c r="V137" s="33"/>
      <c r="W137" s="33"/>
      <c r="X137" s="33"/>
      <c r="Y137" s="33"/>
      <c r="Z137" s="33"/>
      <c r="AA137" s="33"/>
      <c r="AB137" s="33"/>
      <c r="AC137" s="33"/>
      <c r="AD137" s="33"/>
      <c r="AE137" s="33"/>
    </row>
    <row r="138" spans="1:63" s="2" customFormat="1" ht="12" customHeight="1">
      <c r="A138" s="33"/>
      <c r="B138" s="34"/>
      <c r="C138" s="28" t="s">
        <v>20</v>
      </c>
      <c r="D138" s="33"/>
      <c r="E138" s="33"/>
      <c r="F138" s="26" t="str">
        <f>F14</f>
        <v>Přelouč</v>
      </c>
      <c r="G138" s="33"/>
      <c r="H138" s="33"/>
      <c r="I138" s="103" t="s">
        <v>22</v>
      </c>
      <c r="J138" s="56" t="str">
        <f>IF(J14="","",J14)</f>
        <v>13. 1. 2020</v>
      </c>
      <c r="K138" s="33"/>
      <c r="L138" s="43"/>
      <c r="S138" s="33"/>
      <c r="T138" s="33"/>
      <c r="U138" s="33"/>
      <c r="V138" s="33"/>
      <c r="W138" s="33"/>
      <c r="X138" s="33"/>
      <c r="Y138" s="33"/>
      <c r="Z138" s="33"/>
      <c r="AA138" s="33"/>
      <c r="AB138" s="33"/>
      <c r="AC138" s="33"/>
      <c r="AD138" s="33"/>
      <c r="AE138" s="33"/>
    </row>
    <row r="139" spans="1:63" s="2" customFormat="1" ht="6.95" customHeight="1">
      <c r="A139" s="33"/>
      <c r="B139" s="34"/>
      <c r="C139" s="33"/>
      <c r="D139" s="33"/>
      <c r="E139" s="33"/>
      <c r="F139" s="33"/>
      <c r="G139" s="33"/>
      <c r="H139" s="33"/>
      <c r="I139" s="102"/>
      <c r="J139" s="33"/>
      <c r="K139" s="33"/>
      <c r="L139" s="43"/>
      <c r="S139" s="33"/>
      <c r="T139" s="33"/>
      <c r="U139" s="33"/>
      <c r="V139" s="33"/>
      <c r="W139" s="33"/>
      <c r="X139" s="33"/>
      <c r="Y139" s="33"/>
      <c r="Z139" s="33"/>
      <c r="AA139" s="33"/>
      <c r="AB139" s="33"/>
      <c r="AC139" s="33"/>
      <c r="AD139" s="33"/>
      <c r="AE139" s="33"/>
    </row>
    <row r="140" spans="1:63" s="2" customFormat="1" ht="25.7" customHeight="1">
      <c r="A140" s="33"/>
      <c r="B140" s="34"/>
      <c r="C140" s="28" t="s">
        <v>24</v>
      </c>
      <c r="D140" s="33"/>
      <c r="E140" s="33"/>
      <c r="F140" s="26" t="str">
        <f>E17</f>
        <v>Město Přelouč</v>
      </c>
      <c r="G140" s="33"/>
      <c r="H140" s="33"/>
      <c r="I140" s="103" t="s">
        <v>30</v>
      </c>
      <c r="J140" s="31" t="str">
        <f>E23</f>
        <v>Ing. Vítězslav Vomočil Pardubice</v>
      </c>
      <c r="K140" s="33"/>
      <c r="L140" s="43"/>
      <c r="S140" s="33"/>
      <c r="T140" s="33"/>
      <c r="U140" s="33"/>
      <c r="V140" s="33"/>
      <c r="W140" s="33"/>
      <c r="X140" s="33"/>
      <c r="Y140" s="33"/>
      <c r="Z140" s="33"/>
      <c r="AA140" s="33"/>
      <c r="AB140" s="33"/>
      <c r="AC140" s="33"/>
      <c r="AD140" s="33"/>
      <c r="AE140" s="33"/>
    </row>
    <row r="141" spans="1:63" s="2" customFormat="1" ht="15.2" customHeight="1">
      <c r="A141" s="33"/>
      <c r="B141" s="34"/>
      <c r="C141" s="28" t="s">
        <v>28</v>
      </c>
      <c r="D141" s="33"/>
      <c r="E141" s="33"/>
      <c r="F141" s="26" t="str">
        <f>IF(E20="","",E20)</f>
        <v>Vyplň údaj</v>
      </c>
      <c r="G141" s="33"/>
      <c r="H141" s="33"/>
      <c r="I141" s="103" t="s">
        <v>33</v>
      </c>
      <c r="J141" s="31" t="str">
        <f>E26</f>
        <v>A. Vojtěch</v>
      </c>
      <c r="K141" s="33"/>
      <c r="L141" s="43"/>
      <c r="S141" s="33"/>
      <c r="T141" s="33"/>
      <c r="U141" s="33"/>
      <c r="V141" s="33"/>
      <c r="W141" s="33"/>
      <c r="X141" s="33"/>
      <c r="Y141" s="33"/>
      <c r="Z141" s="33"/>
      <c r="AA141" s="33"/>
      <c r="AB141" s="33"/>
      <c r="AC141" s="33"/>
      <c r="AD141" s="33"/>
      <c r="AE141" s="33"/>
    </row>
    <row r="142" spans="1:63" s="2" customFormat="1" ht="10.35" customHeight="1">
      <c r="A142" s="33"/>
      <c r="B142" s="34"/>
      <c r="C142" s="33"/>
      <c r="D142" s="33"/>
      <c r="E142" s="33"/>
      <c r="F142" s="33"/>
      <c r="G142" s="33"/>
      <c r="H142" s="33"/>
      <c r="I142" s="102"/>
      <c r="J142" s="33"/>
      <c r="K142" s="33"/>
      <c r="L142" s="43"/>
      <c r="S142" s="33"/>
      <c r="T142" s="33"/>
      <c r="U142" s="33"/>
      <c r="V142" s="33"/>
      <c r="W142" s="33"/>
      <c r="X142" s="33"/>
      <c r="Y142" s="33"/>
      <c r="Z142" s="33"/>
      <c r="AA142" s="33"/>
      <c r="AB142" s="33"/>
      <c r="AC142" s="33"/>
      <c r="AD142" s="33"/>
      <c r="AE142" s="33"/>
    </row>
    <row r="143" spans="1:63" s="11" customFormat="1" ht="29.25" customHeight="1">
      <c r="A143" s="142"/>
      <c r="B143" s="143"/>
      <c r="C143" s="144" t="s">
        <v>115</v>
      </c>
      <c r="D143" s="145" t="s">
        <v>62</v>
      </c>
      <c r="E143" s="145" t="s">
        <v>58</v>
      </c>
      <c r="F143" s="145" t="s">
        <v>59</v>
      </c>
      <c r="G143" s="145" t="s">
        <v>116</v>
      </c>
      <c r="H143" s="145" t="s">
        <v>117</v>
      </c>
      <c r="I143" s="146" t="s">
        <v>118</v>
      </c>
      <c r="J143" s="145" t="s">
        <v>106</v>
      </c>
      <c r="K143" s="147" t="s">
        <v>119</v>
      </c>
      <c r="L143" s="148"/>
      <c r="M143" s="63" t="s">
        <v>1</v>
      </c>
      <c r="N143" s="64" t="s">
        <v>41</v>
      </c>
      <c r="O143" s="64" t="s">
        <v>120</v>
      </c>
      <c r="P143" s="64" t="s">
        <v>121</v>
      </c>
      <c r="Q143" s="64" t="s">
        <v>122</v>
      </c>
      <c r="R143" s="64" t="s">
        <v>123</v>
      </c>
      <c r="S143" s="64" t="s">
        <v>124</v>
      </c>
      <c r="T143" s="65" t="s">
        <v>125</v>
      </c>
      <c r="U143" s="142"/>
      <c r="V143" s="142"/>
      <c r="W143" s="142"/>
      <c r="X143" s="142"/>
      <c r="Y143" s="142"/>
      <c r="Z143" s="142"/>
      <c r="AA143" s="142"/>
      <c r="AB143" s="142"/>
      <c r="AC143" s="142"/>
      <c r="AD143" s="142"/>
      <c r="AE143" s="142"/>
    </row>
    <row r="144" spans="1:63" s="2" customFormat="1" ht="22.9" customHeight="1">
      <c r="A144" s="33"/>
      <c r="B144" s="34"/>
      <c r="C144" s="70" t="s">
        <v>126</v>
      </c>
      <c r="D144" s="33"/>
      <c r="E144" s="33"/>
      <c r="F144" s="33"/>
      <c r="G144" s="33"/>
      <c r="H144" s="33"/>
      <c r="I144" s="102"/>
      <c r="J144" s="149">
        <f>BK144</f>
        <v>0</v>
      </c>
      <c r="K144" s="33"/>
      <c r="L144" s="34"/>
      <c r="M144" s="66"/>
      <c r="N144" s="57"/>
      <c r="O144" s="67"/>
      <c r="P144" s="150">
        <f>P145+P407</f>
        <v>0</v>
      </c>
      <c r="Q144" s="67"/>
      <c r="R144" s="150">
        <f>R145+R407</f>
        <v>181.97183653000002</v>
      </c>
      <c r="S144" s="67"/>
      <c r="T144" s="151">
        <f>T145+T407</f>
        <v>275.37993650000004</v>
      </c>
      <c r="U144" s="33"/>
      <c r="V144" s="33"/>
      <c r="W144" s="33"/>
      <c r="X144" s="33"/>
      <c r="Y144" s="33"/>
      <c r="Z144" s="33"/>
      <c r="AA144" s="33"/>
      <c r="AB144" s="33"/>
      <c r="AC144" s="33"/>
      <c r="AD144" s="33"/>
      <c r="AE144" s="33"/>
      <c r="AT144" s="18" t="s">
        <v>76</v>
      </c>
      <c r="AU144" s="18" t="s">
        <v>108</v>
      </c>
      <c r="BK144" s="152">
        <f>BK145+BK407</f>
        <v>0</v>
      </c>
    </row>
    <row r="145" spans="1:65" s="12" customFormat="1" ht="25.9" customHeight="1">
      <c r="B145" s="153"/>
      <c r="D145" s="154" t="s">
        <v>76</v>
      </c>
      <c r="E145" s="155" t="s">
        <v>198</v>
      </c>
      <c r="F145" s="155" t="s">
        <v>199</v>
      </c>
      <c r="I145" s="156"/>
      <c r="J145" s="157">
        <f>BK145</f>
        <v>0</v>
      </c>
      <c r="L145" s="153"/>
      <c r="M145" s="158"/>
      <c r="N145" s="159"/>
      <c r="O145" s="159"/>
      <c r="P145" s="160">
        <f>P146+P158+P205+P256+P289+P326+P389+P405</f>
        <v>0</v>
      </c>
      <c r="Q145" s="159"/>
      <c r="R145" s="160">
        <f>R146+R158+R205+R256+R289+R326+R389+R405</f>
        <v>116.02138678000001</v>
      </c>
      <c r="S145" s="159"/>
      <c r="T145" s="161">
        <f>T146+T158+T205+T256+T289+T326+T389+T405</f>
        <v>215.04143900000003</v>
      </c>
      <c r="AR145" s="154" t="s">
        <v>84</v>
      </c>
      <c r="AT145" s="162" t="s">
        <v>76</v>
      </c>
      <c r="AU145" s="162" t="s">
        <v>77</v>
      </c>
      <c r="AY145" s="154" t="s">
        <v>130</v>
      </c>
      <c r="BK145" s="163">
        <f>BK146+BK158+BK205+BK256+BK289+BK326+BK389+BK405</f>
        <v>0</v>
      </c>
    </row>
    <row r="146" spans="1:65" s="12" customFormat="1" ht="22.9" customHeight="1">
      <c r="B146" s="153"/>
      <c r="D146" s="154" t="s">
        <v>76</v>
      </c>
      <c r="E146" s="164" t="s">
        <v>144</v>
      </c>
      <c r="F146" s="164" t="s">
        <v>200</v>
      </c>
      <c r="I146" s="156"/>
      <c r="J146" s="165">
        <f>BK146</f>
        <v>0</v>
      </c>
      <c r="L146" s="153"/>
      <c r="M146" s="158"/>
      <c r="N146" s="159"/>
      <c r="O146" s="159"/>
      <c r="P146" s="160">
        <f>SUM(P147:P157)</f>
        <v>0</v>
      </c>
      <c r="Q146" s="159"/>
      <c r="R146" s="160">
        <f>SUM(R147:R157)</f>
        <v>7.9717272499999998</v>
      </c>
      <c r="S146" s="159"/>
      <c r="T146" s="161">
        <f>SUM(T147:T157)</f>
        <v>0</v>
      </c>
      <c r="AR146" s="154" t="s">
        <v>84</v>
      </c>
      <c r="AT146" s="162" t="s">
        <v>76</v>
      </c>
      <c r="AU146" s="162" t="s">
        <v>84</v>
      </c>
      <c r="AY146" s="154" t="s">
        <v>130</v>
      </c>
      <c r="BK146" s="163">
        <f>SUM(BK147:BK157)</f>
        <v>0</v>
      </c>
    </row>
    <row r="147" spans="1:65" s="2" customFormat="1" ht="21.75" customHeight="1">
      <c r="A147" s="33"/>
      <c r="B147" s="166"/>
      <c r="C147" s="167" t="s">
        <v>84</v>
      </c>
      <c r="D147" s="167" t="s">
        <v>133</v>
      </c>
      <c r="E147" s="168" t="s">
        <v>201</v>
      </c>
      <c r="F147" s="169" t="s">
        <v>202</v>
      </c>
      <c r="G147" s="170" t="s">
        <v>203</v>
      </c>
      <c r="H147" s="171">
        <v>146</v>
      </c>
      <c r="I147" s="172"/>
      <c r="J147" s="173">
        <f>ROUND(I147*H147,2)</f>
        <v>0</v>
      </c>
      <c r="K147" s="169" t="s">
        <v>137</v>
      </c>
      <c r="L147" s="34"/>
      <c r="M147" s="174" t="s">
        <v>1</v>
      </c>
      <c r="N147" s="175" t="s">
        <v>42</v>
      </c>
      <c r="O147" s="59"/>
      <c r="P147" s="176">
        <f>O147*H147</f>
        <v>0</v>
      </c>
      <c r="Q147" s="176">
        <v>4.8430000000000001E-2</v>
      </c>
      <c r="R147" s="176">
        <f>Q147*H147</f>
        <v>7.0707800000000001</v>
      </c>
      <c r="S147" s="176">
        <v>0</v>
      </c>
      <c r="T147" s="177">
        <f>S147*H147</f>
        <v>0</v>
      </c>
      <c r="U147" s="33"/>
      <c r="V147" s="33"/>
      <c r="W147" s="33"/>
      <c r="X147" s="33"/>
      <c r="Y147" s="33"/>
      <c r="Z147" s="33"/>
      <c r="AA147" s="33"/>
      <c r="AB147" s="33"/>
      <c r="AC147" s="33"/>
      <c r="AD147" s="33"/>
      <c r="AE147" s="33"/>
      <c r="AR147" s="178" t="s">
        <v>148</v>
      </c>
      <c r="AT147" s="178" t="s">
        <v>133</v>
      </c>
      <c r="AU147" s="178" t="s">
        <v>86</v>
      </c>
      <c r="AY147" s="18" t="s">
        <v>130</v>
      </c>
      <c r="BE147" s="179">
        <f>IF(N147="základní",J147,0)</f>
        <v>0</v>
      </c>
      <c r="BF147" s="179">
        <f>IF(N147="snížená",J147,0)</f>
        <v>0</v>
      </c>
      <c r="BG147" s="179">
        <f>IF(N147="zákl. přenesená",J147,0)</f>
        <v>0</v>
      </c>
      <c r="BH147" s="179">
        <f>IF(N147="sníž. přenesená",J147,0)</f>
        <v>0</v>
      </c>
      <c r="BI147" s="179">
        <f>IF(N147="nulová",J147,0)</f>
        <v>0</v>
      </c>
      <c r="BJ147" s="18" t="s">
        <v>84</v>
      </c>
      <c r="BK147" s="179">
        <f>ROUND(I147*H147,2)</f>
        <v>0</v>
      </c>
      <c r="BL147" s="18" t="s">
        <v>148</v>
      </c>
      <c r="BM147" s="178" t="s">
        <v>204</v>
      </c>
    </row>
    <row r="148" spans="1:65" s="13" customFormat="1">
      <c r="B148" s="188"/>
      <c r="D148" s="180" t="s">
        <v>205</v>
      </c>
      <c r="E148" s="189" t="s">
        <v>1</v>
      </c>
      <c r="F148" s="190" t="s">
        <v>206</v>
      </c>
      <c r="H148" s="191">
        <v>146</v>
      </c>
      <c r="I148" s="192"/>
      <c r="L148" s="188"/>
      <c r="M148" s="193"/>
      <c r="N148" s="194"/>
      <c r="O148" s="194"/>
      <c r="P148" s="194"/>
      <c r="Q148" s="194"/>
      <c r="R148" s="194"/>
      <c r="S148" s="194"/>
      <c r="T148" s="195"/>
      <c r="AT148" s="189" t="s">
        <v>205</v>
      </c>
      <c r="AU148" s="189" t="s">
        <v>86</v>
      </c>
      <c r="AV148" s="13" t="s">
        <v>86</v>
      </c>
      <c r="AW148" s="13" t="s">
        <v>32</v>
      </c>
      <c r="AX148" s="13" t="s">
        <v>84</v>
      </c>
      <c r="AY148" s="189" t="s">
        <v>130</v>
      </c>
    </row>
    <row r="149" spans="1:65" s="2" customFormat="1" ht="21.75" customHeight="1">
      <c r="A149" s="33"/>
      <c r="B149" s="166"/>
      <c r="C149" s="167" t="s">
        <v>86</v>
      </c>
      <c r="D149" s="167" t="s">
        <v>133</v>
      </c>
      <c r="E149" s="168" t="s">
        <v>207</v>
      </c>
      <c r="F149" s="169" t="s">
        <v>208</v>
      </c>
      <c r="G149" s="170" t="s">
        <v>209</v>
      </c>
      <c r="H149" s="171">
        <v>0.67500000000000004</v>
      </c>
      <c r="I149" s="172"/>
      <c r="J149" s="173">
        <f>ROUND(I149*H149,2)</f>
        <v>0</v>
      </c>
      <c r="K149" s="169" t="s">
        <v>137</v>
      </c>
      <c r="L149" s="34"/>
      <c r="M149" s="174" t="s">
        <v>1</v>
      </c>
      <c r="N149" s="175" t="s">
        <v>42</v>
      </c>
      <c r="O149" s="59"/>
      <c r="P149" s="176">
        <f>O149*H149</f>
        <v>0</v>
      </c>
      <c r="Q149" s="176">
        <v>1.3271500000000001</v>
      </c>
      <c r="R149" s="176">
        <f>Q149*H149</f>
        <v>0.89582625000000005</v>
      </c>
      <c r="S149" s="176">
        <v>0</v>
      </c>
      <c r="T149" s="177">
        <f>S149*H149</f>
        <v>0</v>
      </c>
      <c r="U149" s="33"/>
      <c r="V149" s="33"/>
      <c r="W149" s="33"/>
      <c r="X149" s="33"/>
      <c r="Y149" s="33"/>
      <c r="Z149" s="33"/>
      <c r="AA149" s="33"/>
      <c r="AB149" s="33"/>
      <c r="AC149" s="33"/>
      <c r="AD149" s="33"/>
      <c r="AE149" s="33"/>
      <c r="AR149" s="178" t="s">
        <v>148</v>
      </c>
      <c r="AT149" s="178" t="s">
        <v>133</v>
      </c>
      <c r="AU149" s="178" t="s">
        <v>86</v>
      </c>
      <c r="AY149" s="18" t="s">
        <v>130</v>
      </c>
      <c r="BE149" s="179">
        <f>IF(N149="základní",J149,0)</f>
        <v>0</v>
      </c>
      <c r="BF149" s="179">
        <f>IF(N149="snížená",J149,0)</f>
        <v>0</v>
      </c>
      <c r="BG149" s="179">
        <f>IF(N149="zákl. přenesená",J149,0)</f>
        <v>0</v>
      </c>
      <c r="BH149" s="179">
        <f>IF(N149="sníž. přenesená",J149,0)</f>
        <v>0</v>
      </c>
      <c r="BI149" s="179">
        <f>IF(N149="nulová",J149,0)</f>
        <v>0</v>
      </c>
      <c r="BJ149" s="18" t="s">
        <v>84</v>
      </c>
      <c r="BK149" s="179">
        <f>ROUND(I149*H149,2)</f>
        <v>0</v>
      </c>
      <c r="BL149" s="18" t="s">
        <v>148</v>
      </c>
      <c r="BM149" s="178" t="s">
        <v>210</v>
      </c>
    </row>
    <row r="150" spans="1:65" s="13" customFormat="1">
      <c r="B150" s="188"/>
      <c r="D150" s="180" t="s">
        <v>205</v>
      </c>
      <c r="E150" s="189" t="s">
        <v>1</v>
      </c>
      <c r="F150" s="190" t="s">
        <v>211</v>
      </c>
      <c r="H150" s="191">
        <v>0.67500000000000004</v>
      </c>
      <c r="I150" s="192"/>
      <c r="L150" s="188"/>
      <c r="M150" s="193"/>
      <c r="N150" s="194"/>
      <c r="O150" s="194"/>
      <c r="P150" s="194"/>
      <c r="Q150" s="194"/>
      <c r="R150" s="194"/>
      <c r="S150" s="194"/>
      <c r="T150" s="195"/>
      <c r="AT150" s="189" t="s">
        <v>205</v>
      </c>
      <c r="AU150" s="189" t="s">
        <v>86</v>
      </c>
      <c r="AV150" s="13" t="s">
        <v>86</v>
      </c>
      <c r="AW150" s="13" t="s">
        <v>32</v>
      </c>
      <c r="AX150" s="13" t="s">
        <v>84</v>
      </c>
      <c r="AY150" s="189" t="s">
        <v>130</v>
      </c>
    </row>
    <row r="151" spans="1:65" s="2" customFormat="1" ht="21.75" customHeight="1">
      <c r="A151" s="33"/>
      <c r="B151" s="166"/>
      <c r="C151" s="167" t="s">
        <v>144</v>
      </c>
      <c r="D151" s="167" t="s">
        <v>133</v>
      </c>
      <c r="E151" s="168" t="s">
        <v>212</v>
      </c>
      <c r="F151" s="169" t="s">
        <v>213</v>
      </c>
      <c r="G151" s="170" t="s">
        <v>214</v>
      </c>
      <c r="H151" s="171">
        <v>28.45</v>
      </c>
      <c r="I151" s="172"/>
      <c r="J151" s="173">
        <f>ROUND(I151*H151,2)</f>
        <v>0</v>
      </c>
      <c r="K151" s="169" t="s">
        <v>137</v>
      </c>
      <c r="L151" s="34"/>
      <c r="M151" s="174" t="s">
        <v>1</v>
      </c>
      <c r="N151" s="175" t="s">
        <v>42</v>
      </c>
      <c r="O151" s="59"/>
      <c r="P151" s="176">
        <f>O151*H151</f>
        <v>0</v>
      </c>
      <c r="Q151" s="176">
        <v>1.8000000000000001E-4</v>
      </c>
      <c r="R151" s="176">
        <f>Q151*H151</f>
        <v>5.1210000000000006E-3</v>
      </c>
      <c r="S151" s="176">
        <v>0</v>
      </c>
      <c r="T151" s="177">
        <f>S151*H151</f>
        <v>0</v>
      </c>
      <c r="U151" s="33"/>
      <c r="V151" s="33"/>
      <c r="W151" s="33"/>
      <c r="X151" s="33"/>
      <c r="Y151" s="33"/>
      <c r="Z151" s="33"/>
      <c r="AA151" s="33"/>
      <c r="AB151" s="33"/>
      <c r="AC151" s="33"/>
      <c r="AD151" s="33"/>
      <c r="AE151" s="33"/>
      <c r="AR151" s="178" t="s">
        <v>148</v>
      </c>
      <c r="AT151" s="178" t="s">
        <v>133</v>
      </c>
      <c r="AU151" s="178" t="s">
        <v>86</v>
      </c>
      <c r="AY151" s="18" t="s">
        <v>130</v>
      </c>
      <c r="BE151" s="179">
        <f>IF(N151="základní",J151,0)</f>
        <v>0</v>
      </c>
      <c r="BF151" s="179">
        <f>IF(N151="snížená",J151,0)</f>
        <v>0</v>
      </c>
      <c r="BG151" s="179">
        <f>IF(N151="zákl. přenesená",J151,0)</f>
        <v>0</v>
      </c>
      <c r="BH151" s="179">
        <f>IF(N151="sníž. přenesená",J151,0)</f>
        <v>0</v>
      </c>
      <c r="BI151" s="179">
        <f>IF(N151="nulová",J151,0)</f>
        <v>0</v>
      </c>
      <c r="BJ151" s="18" t="s">
        <v>84</v>
      </c>
      <c r="BK151" s="179">
        <f>ROUND(I151*H151,2)</f>
        <v>0</v>
      </c>
      <c r="BL151" s="18" t="s">
        <v>148</v>
      </c>
      <c r="BM151" s="178" t="s">
        <v>215</v>
      </c>
    </row>
    <row r="152" spans="1:65" s="2" customFormat="1" ht="29.25">
      <c r="A152" s="33"/>
      <c r="B152" s="34"/>
      <c r="C152" s="33"/>
      <c r="D152" s="180" t="s">
        <v>143</v>
      </c>
      <c r="E152" s="33"/>
      <c r="F152" s="181" t="s">
        <v>216</v>
      </c>
      <c r="G152" s="33"/>
      <c r="H152" s="33"/>
      <c r="I152" s="102"/>
      <c r="J152" s="33"/>
      <c r="K152" s="33"/>
      <c r="L152" s="34"/>
      <c r="M152" s="182"/>
      <c r="N152" s="183"/>
      <c r="O152" s="59"/>
      <c r="P152" s="59"/>
      <c r="Q152" s="59"/>
      <c r="R152" s="59"/>
      <c r="S152" s="59"/>
      <c r="T152" s="60"/>
      <c r="U152" s="33"/>
      <c r="V152" s="33"/>
      <c r="W152" s="33"/>
      <c r="X152" s="33"/>
      <c r="Y152" s="33"/>
      <c r="Z152" s="33"/>
      <c r="AA152" s="33"/>
      <c r="AB152" s="33"/>
      <c r="AC152" s="33"/>
      <c r="AD152" s="33"/>
      <c r="AE152" s="33"/>
      <c r="AT152" s="18" t="s">
        <v>143</v>
      </c>
      <c r="AU152" s="18" t="s">
        <v>86</v>
      </c>
    </row>
    <row r="153" spans="1:65" s="13" customFormat="1">
      <c r="B153" s="188"/>
      <c r="D153" s="180" t="s">
        <v>205</v>
      </c>
      <c r="E153" s="189" t="s">
        <v>1</v>
      </c>
      <c r="F153" s="190" t="s">
        <v>217</v>
      </c>
      <c r="H153" s="191">
        <v>17.55</v>
      </c>
      <c r="I153" s="192"/>
      <c r="L153" s="188"/>
      <c r="M153" s="193"/>
      <c r="N153" s="194"/>
      <c r="O153" s="194"/>
      <c r="P153" s="194"/>
      <c r="Q153" s="194"/>
      <c r="R153" s="194"/>
      <c r="S153" s="194"/>
      <c r="T153" s="195"/>
      <c r="AT153" s="189" t="s">
        <v>205</v>
      </c>
      <c r="AU153" s="189" t="s">
        <v>86</v>
      </c>
      <c r="AV153" s="13" t="s">
        <v>86</v>
      </c>
      <c r="AW153" s="13" t="s">
        <v>32</v>
      </c>
      <c r="AX153" s="13" t="s">
        <v>77</v>
      </c>
      <c r="AY153" s="189" t="s">
        <v>130</v>
      </c>
    </row>
    <row r="154" spans="1:65" s="13" customFormat="1">
      <c r="B154" s="188"/>
      <c r="D154" s="180" t="s">
        <v>205</v>
      </c>
      <c r="E154" s="189" t="s">
        <v>1</v>
      </c>
      <c r="F154" s="190" t="s">
        <v>218</v>
      </c>
      <c r="H154" s="191">
        <v>4.5</v>
      </c>
      <c r="I154" s="192"/>
      <c r="L154" s="188"/>
      <c r="M154" s="193"/>
      <c r="N154" s="194"/>
      <c r="O154" s="194"/>
      <c r="P154" s="194"/>
      <c r="Q154" s="194"/>
      <c r="R154" s="194"/>
      <c r="S154" s="194"/>
      <c r="T154" s="195"/>
      <c r="AT154" s="189" t="s">
        <v>205</v>
      </c>
      <c r="AU154" s="189" t="s">
        <v>86</v>
      </c>
      <c r="AV154" s="13" t="s">
        <v>86</v>
      </c>
      <c r="AW154" s="13" t="s">
        <v>32</v>
      </c>
      <c r="AX154" s="13" t="s">
        <v>77</v>
      </c>
      <c r="AY154" s="189" t="s">
        <v>130</v>
      </c>
    </row>
    <row r="155" spans="1:65" s="13" customFormat="1">
      <c r="B155" s="188"/>
      <c r="D155" s="180" t="s">
        <v>205</v>
      </c>
      <c r="E155" s="189" t="s">
        <v>1</v>
      </c>
      <c r="F155" s="190" t="s">
        <v>219</v>
      </c>
      <c r="H155" s="191">
        <v>4.4000000000000004</v>
      </c>
      <c r="I155" s="192"/>
      <c r="L155" s="188"/>
      <c r="M155" s="193"/>
      <c r="N155" s="194"/>
      <c r="O155" s="194"/>
      <c r="P155" s="194"/>
      <c r="Q155" s="194"/>
      <c r="R155" s="194"/>
      <c r="S155" s="194"/>
      <c r="T155" s="195"/>
      <c r="AT155" s="189" t="s">
        <v>205</v>
      </c>
      <c r="AU155" s="189" t="s">
        <v>86</v>
      </c>
      <c r="AV155" s="13" t="s">
        <v>86</v>
      </c>
      <c r="AW155" s="13" t="s">
        <v>32</v>
      </c>
      <c r="AX155" s="13" t="s">
        <v>77</v>
      </c>
      <c r="AY155" s="189" t="s">
        <v>130</v>
      </c>
    </row>
    <row r="156" spans="1:65" s="13" customFormat="1">
      <c r="B156" s="188"/>
      <c r="D156" s="180" t="s">
        <v>205</v>
      </c>
      <c r="E156" s="189" t="s">
        <v>1</v>
      </c>
      <c r="F156" s="190" t="s">
        <v>220</v>
      </c>
      <c r="H156" s="191">
        <v>2</v>
      </c>
      <c r="I156" s="192"/>
      <c r="L156" s="188"/>
      <c r="M156" s="193"/>
      <c r="N156" s="194"/>
      <c r="O156" s="194"/>
      <c r="P156" s="194"/>
      <c r="Q156" s="194"/>
      <c r="R156" s="194"/>
      <c r="S156" s="194"/>
      <c r="T156" s="195"/>
      <c r="AT156" s="189" t="s">
        <v>205</v>
      </c>
      <c r="AU156" s="189" t="s">
        <v>86</v>
      </c>
      <c r="AV156" s="13" t="s">
        <v>86</v>
      </c>
      <c r="AW156" s="13" t="s">
        <v>32</v>
      </c>
      <c r="AX156" s="13" t="s">
        <v>77</v>
      </c>
      <c r="AY156" s="189" t="s">
        <v>130</v>
      </c>
    </row>
    <row r="157" spans="1:65" s="14" customFormat="1">
      <c r="B157" s="196"/>
      <c r="D157" s="180" t="s">
        <v>205</v>
      </c>
      <c r="E157" s="197" t="s">
        <v>1</v>
      </c>
      <c r="F157" s="198" t="s">
        <v>221</v>
      </c>
      <c r="H157" s="199">
        <v>28.45</v>
      </c>
      <c r="I157" s="200"/>
      <c r="L157" s="196"/>
      <c r="M157" s="201"/>
      <c r="N157" s="202"/>
      <c r="O157" s="202"/>
      <c r="P157" s="202"/>
      <c r="Q157" s="202"/>
      <c r="R157" s="202"/>
      <c r="S157" s="202"/>
      <c r="T157" s="203"/>
      <c r="AT157" s="197" t="s">
        <v>205</v>
      </c>
      <c r="AU157" s="197" t="s">
        <v>86</v>
      </c>
      <c r="AV157" s="14" t="s">
        <v>148</v>
      </c>
      <c r="AW157" s="14" t="s">
        <v>32</v>
      </c>
      <c r="AX157" s="14" t="s">
        <v>84</v>
      </c>
      <c r="AY157" s="197" t="s">
        <v>130</v>
      </c>
    </row>
    <row r="158" spans="1:65" s="12" customFormat="1" ht="22.9" customHeight="1">
      <c r="B158" s="153"/>
      <c r="D158" s="154" t="s">
        <v>76</v>
      </c>
      <c r="E158" s="164" t="s">
        <v>148</v>
      </c>
      <c r="F158" s="164" t="s">
        <v>222</v>
      </c>
      <c r="I158" s="156"/>
      <c r="J158" s="165">
        <f>BK158</f>
        <v>0</v>
      </c>
      <c r="L158" s="153"/>
      <c r="M158" s="158"/>
      <c r="N158" s="159"/>
      <c r="O158" s="159"/>
      <c r="P158" s="160">
        <f>SUM(P159:P204)</f>
        <v>0</v>
      </c>
      <c r="Q158" s="159"/>
      <c r="R158" s="160">
        <f>SUM(R159:R204)</f>
        <v>54.142031459999998</v>
      </c>
      <c r="S158" s="159"/>
      <c r="T158" s="161">
        <f>SUM(T159:T204)</f>
        <v>0</v>
      </c>
      <c r="AR158" s="154" t="s">
        <v>84</v>
      </c>
      <c r="AT158" s="162" t="s">
        <v>76</v>
      </c>
      <c r="AU158" s="162" t="s">
        <v>84</v>
      </c>
      <c r="AY158" s="154" t="s">
        <v>130</v>
      </c>
      <c r="BK158" s="163">
        <f>SUM(BK159:BK204)</f>
        <v>0</v>
      </c>
    </row>
    <row r="159" spans="1:65" s="2" customFormat="1" ht="16.5" customHeight="1">
      <c r="A159" s="33"/>
      <c r="B159" s="166"/>
      <c r="C159" s="167" t="s">
        <v>148</v>
      </c>
      <c r="D159" s="167" t="s">
        <v>133</v>
      </c>
      <c r="E159" s="168" t="s">
        <v>223</v>
      </c>
      <c r="F159" s="169" t="s">
        <v>224</v>
      </c>
      <c r="G159" s="170" t="s">
        <v>209</v>
      </c>
      <c r="H159" s="171">
        <v>5.5250000000000004</v>
      </c>
      <c r="I159" s="172"/>
      <c r="J159" s="173">
        <f>ROUND(I159*H159,2)</f>
        <v>0</v>
      </c>
      <c r="K159" s="169" t="s">
        <v>137</v>
      </c>
      <c r="L159" s="34"/>
      <c r="M159" s="174" t="s">
        <v>1</v>
      </c>
      <c r="N159" s="175" t="s">
        <v>42</v>
      </c>
      <c r="O159" s="59"/>
      <c r="P159" s="176">
        <f>O159*H159</f>
        <v>0</v>
      </c>
      <c r="Q159" s="176">
        <v>2.45343</v>
      </c>
      <c r="R159" s="176">
        <f>Q159*H159</f>
        <v>13.555200750000001</v>
      </c>
      <c r="S159" s="176">
        <v>0</v>
      </c>
      <c r="T159" s="177">
        <f>S159*H159</f>
        <v>0</v>
      </c>
      <c r="U159" s="33"/>
      <c r="V159" s="33"/>
      <c r="W159" s="33"/>
      <c r="X159" s="33"/>
      <c r="Y159" s="33"/>
      <c r="Z159" s="33"/>
      <c r="AA159" s="33"/>
      <c r="AB159" s="33"/>
      <c r="AC159" s="33"/>
      <c r="AD159" s="33"/>
      <c r="AE159" s="33"/>
      <c r="AR159" s="178" t="s">
        <v>148</v>
      </c>
      <c r="AT159" s="178" t="s">
        <v>133</v>
      </c>
      <c r="AU159" s="178" t="s">
        <v>86</v>
      </c>
      <c r="AY159" s="18" t="s">
        <v>130</v>
      </c>
      <c r="BE159" s="179">
        <f>IF(N159="základní",J159,0)</f>
        <v>0</v>
      </c>
      <c r="BF159" s="179">
        <f>IF(N159="snížená",J159,0)</f>
        <v>0</v>
      </c>
      <c r="BG159" s="179">
        <f>IF(N159="zákl. přenesená",J159,0)</f>
        <v>0</v>
      </c>
      <c r="BH159" s="179">
        <f>IF(N159="sníž. přenesená",J159,0)</f>
        <v>0</v>
      </c>
      <c r="BI159" s="179">
        <f>IF(N159="nulová",J159,0)</f>
        <v>0</v>
      </c>
      <c r="BJ159" s="18" t="s">
        <v>84</v>
      </c>
      <c r="BK159" s="179">
        <f>ROUND(I159*H159,2)</f>
        <v>0</v>
      </c>
      <c r="BL159" s="18" t="s">
        <v>148</v>
      </c>
      <c r="BM159" s="178" t="s">
        <v>225</v>
      </c>
    </row>
    <row r="160" spans="1:65" s="13" customFormat="1">
      <c r="B160" s="188"/>
      <c r="D160" s="180" t="s">
        <v>205</v>
      </c>
      <c r="E160" s="189" t="s">
        <v>1</v>
      </c>
      <c r="F160" s="190" t="s">
        <v>226</v>
      </c>
      <c r="H160" s="191">
        <v>5.5250000000000004</v>
      </c>
      <c r="I160" s="192"/>
      <c r="L160" s="188"/>
      <c r="M160" s="193"/>
      <c r="N160" s="194"/>
      <c r="O160" s="194"/>
      <c r="P160" s="194"/>
      <c r="Q160" s="194"/>
      <c r="R160" s="194"/>
      <c r="S160" s="194"/>
      <c r="T160" s="195"/>
      <c r="AT160" s="189" t="s">
        <v>205</v>
      </c>
      <c r="AU160" s="189" t="s">
        <v>86</v>
      </c>
      <c r="AV160" s="13" t="s">
        <v>86</v>
      </c>
      <c r="AW160" s="13" t="s">
        <v>32</v>
      </c>
      <c r="AX160" s="13" t="s">
        <v>84</v>
      </c>
      <c r="AY160" s="189" t="s">
        <v>130</v>
      </c>
    </row>
    <row r="161" spans="1:65" s="2" customFormat="1" ht="21.75" customHeight="1">
      <c r="A161" s="33"/>
      <c r="B161" s="166"/>
      <c r="C161" s="167" t="s">
        <v>129</v>
      </c>
      <c r="D161" s="167" t="s">
        <v>133</v>
      </c>
      <c r="E161" s="168" t="s">
        <v>227</v>
      </c>
      <c r="F161" s="169" t="s">
        <v>228</v>
      </c>
      <c r="G161" s="170" t="s">
        <v>214</v>
      </c>
      <c r="H161" s="171">
        <v>71.441999999999993</v>
      </c>
      <c r="I161" s="172"/>
      <c r="J161" s="173">
        <f>ROUND(I161*H161,2)</f>
        <v>0</v>
      </c>
      <c r="K161" s="169" t="s">
        <v>137</v>
      </c>
      <c r="L161" s="34"/>
      <c r="M161" s="174" t="s">
        <v>1</v>
      </c>
      <c r="N161" s="175" t="s">
        <v>42</v>
      </c>
      <c r="O161" s="59"/>
      <c r="P161" s="176">
        <f>O161*H161</f>
        <v>0</v>
      </c>
      <c r="Q161" s="176">
        <v>1.0529999999999999E-2</v>
      </c>
      <c r="R161" s="176">
        <f>Q161*H161</f>
        <v>0.75228425999999993</v>
      </c>
      <c r="S161" s="176">
        <v>0</v>
      </c>
      <c r="T161" s="177">
        <f>S161*H161</f>
        <v>0</v>
      </c>
      <c r="U161" s="33"/>
      <c r="V161" s="33"/>
      <c r="W161" s="33"/>
      <c r="X161" s="33"/>
      <c r="Y161" s="33"/>
      <c r="Z161" s="33"/>
      <c r="AA161" s="33"/>
      <c r="AB161" s="33"/>
      <c r="AC161" s="33"/>
      <c r="AD161" s="33"/>
      <c r="AE161" s="33"/>
      <c r="AR161" s="178" t="s">
        <v>148</v>
      </c>
      <c r="AT161" s="178" t="s">
        <v>133</v>
      </c>
      <c r="AU161" s="178" t="s">
        <v>86</v>
      </c>
      <c r="AY161" s="18" t="s">
        <v>130</v>
      </c>
      <c r="BE161" s="179">
        <f>IF(N161="základní",J161,0)</f>
        <v>0</v>
      </c>
      <c r="BF161" s="179">
        <f>IF(N161="snížená",J161,0)</f>
        <v>0</v>
      </c>
      <c r="BG161" s="179">
        <f>IF(N161="zákl. přenesená",J161,0)</f>
        <v>0</v>
      </c>
      <c r="BH161" s="179">
        <f>IF(N161="sníž. přenesená",J161,0)</f>
        <v>0</v>
      </c>
      <c r="BI161" s="179">
        <f>IF(N161="nulová",J161,0)</f>
        <v>0</v>
      </c>
      <c r="BJ161" s="18" t="s">
        <v>84</v>
      </c>
      <c r="BK161" s="179">
        <f>ROUND(I161*H161,2)</f>
        <v>0</v>
      </c>
      <c r="BL161" s="18" t="s">
        <v>148</v>
      </c>
      <c r="BM161" s="178" t="s">
        <v>229</v>
      </c>
    </row>
    <row r="162" spans="1:65" s="13" customFormat="1">
      <c r="B162" s="188"/>
      <c r="D162" s="180" t="s">
        <v>205</v>
      </c>
      <c r="E162" s="189" t="s">
        <v>1</v>
      </c>
      <c r="F162" s="190" t="s">
        <v>230</v>
      </c>
      <c r="H162" s="191">
        <v>71.441999999999993</v>
      </c>
      <c r="I162" s="192"/>
      <c r="L162" s="188"/>
      <c r="M162" s="193"/>
      <c r="N162" s="194"/>
      <c r="O162" s="194"/>
      <c r="P162" s="194"/>
      <c r="Q162" s="194"/>
      <c r="R162" s="194"/>
      <c r="S162" s="194"/>
      <c r="T162" s="195"/>
      <c r="AT162" s="189" t="s">
        <v>205</v>
      </c>
      <c r="AU162" s="189" t="s">
        <v>86</v>
      </c>
      <c r="AV162" s="13" t="s">
        <v>86</v>
      </c>
      <c r="AW162" s="13" t="s">
        <v>32</v>
      </c>
      <c r="AX162" s="13" t="s">
        <v>84</v>
      </c>
      <c r="AY162" s="189" t="s">
        <v>130</v>
      </c>
    </row>
    <row r="163" spans="1:65" s="2" customFormat="1" ht="16.5" customHeight="1">
      <c r="A163" s="33"/>
      <c r="B163" s="166"/>
      <c r="C163" s="167" t="s">
        <v>158</v>
      </c>
      <c r="D163" s="167" t="s">
        <v>133</v>
      </c>
      <c r="E163" s="168" t="s">
        <v>231</v>
      </c>
      <c r="F163" s="169" t="s">
        <v>232</v>
      </c>
      <c r="G163" s="170" t="s">
        <v>233</v>
      </c>
      <c r="H163" s="171">
        <v>0.35599999999999998</v>
      </c>
      <c r="I163" s="172"/>
      <c r="J163" s="173">
        <f>ROUND(I163*H163,2)</f>
        <v>0</v>
      </c>
      <c r="K163" s="169" t="s">
        <v>137</v>
      </c>
      <c r="L163" s="34"/>
      <c r="M163" s="174" t="s">
        <v>1</v>
      </c>
      <c r="N163" s="175" t="s">
        <v>42</v>
      </c>
      <c r="O163" s="59"/>
      <c r="P163" s="176">
        <f>O163*H163</f>
        <v>0</v>
      </c>
      <c r="Q163" s="176">
        <v>1.06277</v>
      </c>
      <c r="R163" s="176">
        <f>Q163*H163</f>
        <v>0.37834611999999995</v>
      </c>
      <c r="S163" s="176">
        <v>0</v>
      </c>
      <c r="T163" s="177">
        <f>S163*H163</f>
        <v>0</v>
      </c>
      <c r="U163" s="33"/>
      <c r="V163" s="33"/>
      <c r="W163" s="33"/>
      <c r="X163" s="33"/>
      <c r="Y163" s="33"/>
      <c r="Z163" s="33"/>
      <c r="AA163" s="33"/>
      <c r="AB163" s="33"/>
      <c r="AC163" s="33"/>
      <c r="AD163" s="33"/>
      <c r="AE163" s="33"/>
      <c r="AR163" s="178" t="s">
        <v>148</v>
      </c>
      <c r="AT163" s="178" t="s">
        <v>133</v>
      </c>
      <c r="AU163" s="178" t="s">
        <v>86</v>
      </c>
      <c r="AY163" s="18" t="s">
        <v>130</v>
      </c>
      <c r="BE163" s="179">
        <f>IF(N163="základní",J163,0)</f>
        <v>0</v>
      </c>
      <c r="BF163" s="179">
        <f>IF(N163="snížená",J163,0)</f>
        <v>0</v>
      </c>
      <c r="BG163" s="179">
        <f>IF(N163="zákl. přenesená",J163,0)</f>
        <v>0</v>
      </c>
      <c r="BH163" s="179">
        <f>IF(N163="sníž. přenesená",J163,0)</f>
        <v>0</v>
      </c>
      <c r="BI163" s="179">
        <f>IF(N163="nulová",J163,0)</f>
        <v>0</v>
      </c>
      <c r="BJ163" s="18" t="s">
        <v>84</v>
      </c>
      <c r="BK163" s="179">
        <f>ROUND(I163*H163,2)</f>
        <v>0</v>
      </c>
      <c r="BL163" s="18" t="s">
        <v>148</v>
      </c>
      <c r="BM163" s="178" t="s">
        <v>234</v>
      </c>
    </row>
    <row r="164" spans="1:65" s="2" customFormat="1" ht="16.5" customHeight="1">
      <c r="A164" s="33"/>
      <c r="B164" s="166"/>
      <c r="C164" s="167" t="s">
        <v>171</v>
      </c>
      <c r="D164" s="167" t="s">
        <v>133</v>
      </c>
      <c r="E164" s="168" t="s">
        <v>235</v>
      </c>
      <c r="F164" s="169" t="s">
        <v>236</v>
      </c>
      <c r="G164" s="170" t="s">
        <v>209</v>
      </c>
      <c r="H164" s="171">
        <v>14.852</v>
      </c>
      <c r="I164" s="172"/>
      <c r="J164" s="173">
        <f>ROUND(I164*H164,2)</f>
        <v>0</v>
      </c>
      <c r="K164" s="169" t="s">
        <v>137</v>
      </c>
      <c r="L164" s="34"/>
      <c r="M164" s="174" t="s">
        <v>1</v>
      </c>
      <c r="N164" s="175" t="s">
        <v>42</v>
      </c>
      <c r="O164" s="59"/>
      <c r="P164" s="176">
        <f>O164*H164</f>
        <v>0</v>
      </c>
      <c r="Q164" s="176">
        <v>2.4533999999999998</v>
      </c>
      <c r="R164" s="176">
        <f>Q164*H164</f>
        <v>36.437896799999997</v>
      </c>
      <c r="S164" s="176">
        <v>0</v>
      </c>
      <c r="T164" s="177">
        <f>S164*H164</f>
        <v>0</v>
      </c>
      <c r="U164" s="33"/>
      <c r="V164" s="33"/>
      <c r="W164" s="33"/>
      <c r="X164" s="33"/>
      <c r="Y164" s="33"/>
      <c r="Z164" s="33"/>
      <c r="AA164" s="33"/>
      <c r="AB164" s="33"/>
      <c r="AC164" s="33"/>
      <c r="AD164" s="33"/>
      <c r="AE164" s="33"/>
      <c r="AR164" s="178" t="s">
        <v>148</v>
      </c>
      <c r="AT164" s="178" t="s">
        <v>133</v>
      </c>
      <c r="AU164" s="178" t="s">
        <v>86</v>
      </c>
      <c r="AY164" s="18" t="s">
        <v>130</v>
      </c>
      <c r="BE164" s="179">
        <f>IF(N164="základní",J164,0)</f>
        <v>0</v>
      </c>
      <c r="BF164" s="179">
        <f>IF(N164="snížená",J164,0)</f>
        <v>0</v>
      </c>
      <c r="BG164" s="179">
        <f>IF(N164="zákl. přenesená",J164,0)</f>
        <v>0</v>
      </c>
      <c r="BH164" s="179">
        <f>IF(N164="sníž. přenesená",J164,0)</f>
        <v>0</v>
      </c>
      <c r="BI164" s="179">
        <f>IF(N164="nulová",J164,0)</f>
        <v>0</v>
      </c>
      <c r="BJ164" s="18" t="s">
        <v>84</v>
      </c>
      <c r="BK164" s="179">
        <f>ROUND(I164*H164,2)</f>
        <v>0</v>
      </c>
      <c r="BL164" s="18" t="s">
        <v>148</v>
      </c>
      <c r="BM164" s="178" t="s">
        <v>237</v>
      </c>
    </row>
    <row r="165" spans="1:65" s="13" customFormat="1">
      <c r="B165" s="188"/>
      <c r="D165" s="180" t="s">
        <v>205</v>
      </c>
      <c r="E165" s="189" t="s">
        <v>1</v>
      </c>
      <c r="F165" s="190" t="s">
        <v>238</v>
      </c>
      <c r="H165" s="191">
        <v>0.91800000000000004</v>
      </c>
      <c r="I165" s="192"/>
      <c r="L165" s="188"/>
      <c r="M165" s="193"/>
      <c r="N165" s="194"/>
      <c r="O165" s="194"/>
      <c r="P165" s="194"/>
      <c r="Q165" s="194"/>
      <c r="R165" s="194"/>
      <c r="S165" s="194"/>
      <c r="T165" s="195"/>
      <c r="AT165" s="189" t="s">
        <v>205</v>
      </c>
      <c r="AU165" s="189" t="s">
        <v>86</v>
      </c>
      <c r="AV165" s="13" t="s">
        <v>86</v>
      </c>
      <c r="AW165" s="13" t="s">
        <v>32</v>
      </c>
      <c r="AX165" s="13" t="s">
        <v>77</v>
      </c>
      <c r="AY165" s="189" t="s">
        <v>130</v>
      </c>
    </row>
    <row r="166" spans="1:65" s="13" customFormat="1">
      <c r="B166" s="188"/>
      <c r="D166" s="180" t="s">
        <v>205</v>
      </c>
      <c r="E166" s="189" t="s">
        <v>1</v>
      </c>
      <c r="F166" s="190" t="s">
        <v>239</v>
      </c>
      <c r="H166" s="191">
        <v>0.60499999999999998</v>
      </c>
      <c r="I166" s="192"/>
      <c r="L166" s="188"/>
      <c r="M166" s="193"/>
      <c r="N166" s="194"/>
      <c r="O166" s="194"/>
      <c r="P166" s="194"/>
      <c r="Q166" s="194"/>
      <c r="R166" s="194"/>
      <c r="S166" s="194"/>
      <c r="T166" s="195"/>
      <c r="AT166" s="189" t="s">
        <v>205</v>
      </c>
      <c r="AU166" s="189" t="s">
        <v>86</v>
      </c>
      <c r="AV166" s="13" t="s">
        <v>86</v>
      </c>
      <c r="AW166" s="13" t="s">
        <v>32</v>
      </c>
      <c r="AX166" s="13" t="s">
        <v>77</v>
      </c>
      <c r="AY166" s="189" t="s">
        <v>130</v>
      </c>
    </row>
    <row r="167" spans="1:65" s="15" customFormat="1">
      <c r="B167" s="204"/>
      <c r="D167" s="180" t="s">
        <v>205</v>
      </c>
      <c r="E167" s="205" t="s">
        <v>1</v>
      </c>
      <c r="F167" s="206" t="s">
        <v>240</v>
      </c>
      <c r="H167" s="207">
        <v>1.5229999999999999</v>
      </c>
      <c r="I167" s="208"/>
      <c r="L167" s="204"/>
      <c r="M167" s="209"/>
      <c r="N167" s="210"/>
      <c r="O167" s="210"/>
      <c r="P167" s="210"/>
      <c r="Q167" s="210"/>
      <c r="R167" s="210"/>
      <c r="S167" s="210"/>
      <c r="T167" s="211"/>
      <c r="AT167" s="205" t="s">
        <v>205</v>
      </c>
      <c r="AU167" s="205" t="s">
        <v>86</v>
      </c>
      <c r="AV167" s="15" t="s">
        <v>144</v>
      </c>
      <c r="AW167" s="15" t="s">
        <v>32</v>
      </c>
      <c r="AX167" s="15" t="s">
        <v>77</v>
      </c>
      <c r="AY167" s="205" t="s">
        <v>130</v>
      </c>
    </row>
    <row r="168" spans="1:65" s="13" customFormat="1">
      <c r="B168" s="188"/>
      <c r="D168" s="180" t="s">
        <v>205</v>
      </c>
      <c r="E168" s="189" t="s">
        <v>1</v>
      </c>
      <c r="F168" s="190" t="s">
        <v>241</v>
      </c>
      <c r="H168" s="191">
        <v>2.0449999999999999</v>
      </c>
      <c r="I168" s="192"/>
      <c r="L168" s="188"/>
      <c r="M168" s="193"/>
      <c r="N168" s="194"/>
      <c r="O168" s="194"/>
      <c r="P168" s="194"/>
      <c r="Q168" s="194"/>
      <c r="R168" s="194"/>
      <c r="S168" s="194"/>
      <c r="T168" s="195"/>
      <c r="AT168" s="189" t="s">
        <v>205</v>
      </c>
      <c r="AU168" s="189" t="s">
        <v>86</v>
      </c>
      <c r="AV168" s="13" t="s">
        <v>86</v>
      </c>
      <c r="AW168" s="13" t="s">
        <v>32</v>
      </c>
      <c r="AX168" s="13" t="s">
        <v>77</v>
      </c>
      <c r="AY168" s="189" t="s">
        <v>130</v>
      </c>
    </row>
    <row r="169" spans="1:65" s="13" customFormat="1">
      <c r="B169" s="188"/>
      <c r="D169" s="180" t="s">
        <v>205</v>
      </c>
      <c r="E169" s="189" t="s">
        <v>1</v>
      </c>
      <c r="F169" s="190" t="s">
        <v>242</v>
      </c>
      <c r="H169" s="191">
        <v>1.76</v>
      </c>
      <c r="I169" s="192"/>
      <c r="L169" s="188"/>
      <c r="M169" s="193"/>
      <c r="N169" s="194"/>
      <c r="O169" s="194"/>
      <c r="P169" s="194"/>
      <c r="Q169" s="194"/>
      <c r="R169" s="194"/>
      <c r="S169" s="194"/>
      <c r="T169" s="195"/>
      <c r="AT169" s="189" t="s">
        <v>205</v>
      </c>
      <c r="AU169" s="189" t="s">
        <v>86</v>
      </c>
      <c r="AV169" s="13" t="s">
        <v>86</v>
      </c>
      <c r="AW169" s="13" t="s">
        <v>32</v>
      </c>
      <c r="AX169" s="13" t="s">
        <v>77</v>
      </c>
      <c r="AY169" s="189" t="s">
        <v>130</v>
      </c>
    </row>
    <row r="170" spans="1:65" s="13" customFormat="1">
      <c r="B170" s="188"/>
      <c r="D170" s="180" t="s">
        <v>205</v>
      </c>
      <c r="E170" s="189" t="s">
        <v>1</v>
      </c>
      <c r="F170" s="190" t="s">
        <v>243</v>
      </c>
      <c r="H170" s="191">
        <v>6.4790000000000001</v>
      </c>
      <c r="I170" s="192"/>
      <c r="L170" s="188"/>
      <c r="M170" s="193"/>
      <c r="N170" s="194"/>
      <c r="O170" s="194"/>
      <c r="P170" s="194"/>
      <c r="Q170" s="194"/>
      <c r="R170" s="194"/>
      <c r="S170" s="194"/>
      <c r="T170" s="195"/>
      <c r="AT170" s="189" t="s">
        <v>205</v>
      </c>
      <c r="AU170" s="189" t="s">
        <v>86</v>
      </c>
      <c r="AV170" s="13" t="s">
        <v>86</v>
      </c>
      <c r="AW170" s="13" t="s">
        <v>32</v>
      </c>
      <c r="AX170" s="13" t="s">
        <v>77</v>
      </c>
      <c r="AY170" s="189" t="s">
        <v>130</v>
      </c>
    </row>
    <row r="171" spans="1:65" s="13" customFormat="1">
      <c r="B171" s="188"/>
      <c r="D171" s="180" t="s">
        <v>205</v>
      </c>
      <c r="E171" s="189" t="s">
        <v>1</v>
      </c>
      <c r="F171" s="190" t="s">
        <v>244</v>
      </c>
      <c r="H171" s="191">
        <v>1.034</v>
      </c>
      <c r="I171" s="192"/>
      <c r="L171" s="188"/>
      <c r="M171" s="193"/>
      <c r="N171" s="194"/>
      <c r="O171" s="194"/>
      <c r="P171" s="194"/>
      <c r="Q171" s="194"/>
      <c r="R171" s="194"/>
      <c r="S171" s="194"/>
      <c r="T171" s="195"/>
      <c r="AT171" s="189" t="s">
        <v>205</v>
      </c>
      <c r="AU171" s="189" t="s">
        <v>86</v>
      </c>
      <c r="AV171" s="13" t="s">
        <v>86</v>
      </c>
      <c r="AW171" s="13" t="s">
        <v>32</v>
      </c>
      <c r="AX171" s="13" t="s">
        <v>77</v>
      </c>
      <c r="AY171" s="189" t="s">
        <v>130</v>
      </c>
    </row>
    <row r="172" spans="1:65" s="13" customFormat="1">
      <c r="B172" s="188"/>
      <c r="D172" s="180" t="s">
        <v>205</v>
      </c>
      <c r="E172" s="189" t="s">
        <v>1</v>
      </c>
      <c r="F172" s="190" t="s">
        <v>245</v>
      </c>
      <c r="H172" s="191">
        <v>0.84799999999999998</v>
      </c>
      <c r="I172" s="192"/>
      <c r="L172" s="188"/>
      <c r="M172" s="193"/>
      <c r="N172" s="194"/>
      <c r="O172" s="194"/>
      <c r="P172" s="194"/>
      <c r="Q172" s="194"/>
      <c r="R172" s="194"/>
      <c r="S172" s="194"/>
      <c r="T172" s="195"/>
      <c r="AT172" s="189" t="s">
        <v>205</v>
      </c>
      <c r="AU172" s="189" t="s">
        <v>86</v>
      </c>
      <c r="AV172" s="13" t="s">
        <v>86</v>
      </c>
      <c r="AW172" s="13" t="s">
        <v>32</v>
      </c>
      <c r="AX172" s="13" t="s">
        <v>77</v>
      </c>
      <c r="AY172" s="189" t="s">
        <v>130</v>
      </c>
    </row>
    <row r="173" spans="1:65" s="13" customFormat="1">
      <c r="B173" s="188"/>
      <c r="D173" s="180" t="s">
        <v>205</v>
      </c>
      <c r="E173" s="189" t="s">
        <v>1</v>
      </c>
      <c r="F173" s="190" t="s">
        <v>246</v>
      </c>
      <c r="H173" s="191">
        <v>0.70399999999999996</v>
      </c>
      <c r="I173" s="192"/>
      <c r="L173" s="188"/>
      <c r="M173" s="193"/>
      <c r="N173" s="194"/>
      <c r="O173" s="194"/>
      <c r="P173" s="194"/>
      <c r="Q173" s="194"/>
      <c r="R173" s="194"/>
      <c r="S173" s="194"/>
      <c r="T173" s="195"/>
      <c r="AT173" s="189" t="s">
        <v>205</v>
      </c>
      <c r="AU173" s="189" t="s">
        <v>86</v>
      </c>
      <c r="AV173" s="13" t="s">
        <v>86</v>
      </c>
      <c r="AW173" s="13" t="s">
        <v>32</v>
      </c>
      <c r="AX173" s="13" t="s">
        <v>77</v>
      </c>
      <c r="AY173" s="189" t="s">
        <v>130</v>
      </c>
    </row>
    <row r="174" spans="1:65" s="13" customFormat="1">
      <c r="B174" s="188"/>
      <c r="D174" s="180" t="s">
        <v>205</v>
      </c>
      <c r="E174" s="189" t="s">
        <v>1</v>
      </c>
      <c r="F174" s="190" t="s">
        <v>247</v>
      </c>
      <c r="H174" s="191">
        <v>0.45900000000000002</v>
      </c>
      <c r="I174" s="192"/>
      <c r="L174" s="188"/>
      <c r="M174" s="193"/>
      <c r="N174" s="194"/>
      <c r="O174" s="194"/>
      <c r="P174" s="194"/>
      <c r="Q174" s="194"/>
      <c r="R174" s="194"/>
      <c r="S174" s="194"/>
      <c r="T174" s="195"/>
      <c r="AT174" s="189" t="s">
        <v>205</v>
      </c>
      <c r="AU174" s="189" t="s">
        <v>86</v>
      </c>
      <c r="AV174" s="13" t="s">
        <v>86</v>
      </c>
      <c r="AW174" s="13" t="s">
        <v>32</v>
      </c>
      <c r="AX174" s="13" t="s">
        <v>77</v>
      </c>
      <c r="AY174" s="189" t="s">
        <v>130</v>
      </c>
    </row>
    <row r="175" spans="1:65" s="15" customFormat="1">
      <c r="B175" s="204"/>
      <c r="D175" s="180" t="s">
        <v>205</v>
      </c>
      <c r="E175" s="205" t="s">
        <v>1</v>
      </c>
      <c r="F175" s="206" t="s">
        <v>248</v>
      </c>
      <c r="H175" s="207">
        <v>13.329000000000001</v>
      </c>
      <c r="I175" s="208"/>
      <c r="L175" s="204"/>
      <c r="M175" s="209"/>
      <c r="N175" s="210"/>
      <c r="O175" s="210"/>
      <c r="P175" s="210"/>
      <c r="Q175" s="210"/>
      <c r="R175" s="210"/>
      <c r="S175" s="210"/>
      <c r="T175" s="211"/>
      <c r="AT175" s="205" t="s">
        <v>205</v>
      </c>
      <c r="AU175" s="205" t="s">
        <v>86</v>
      </c>
      <c r="AV175" s="15" t="s">
        <v>144</v>
      </c>
      <c r="AW175" s="15" t="s">
        <v>32</v>
      </c>
      <c r="AX175" s="15" t="s">
        <v>77</v>
      </c>
      <c r="AY175" s="205" t="s">
        <v>130</v>
      </c>
    </row>
    <row r="176" spans="1:65" s="14" customFormat="1">
      <c r="B176" s="196"/>
      <c r="D176" s="180" t="s">
        <v>205</v>
      </c>
      <c r="E176" s="197" t="s">
        <v>1</v>
      </c>
      <c r="F176" s="198" t="s">
        <v>221</v>
      </c>
      <c r="H176" s="199">
        <v>14.852</v>
      </c>
      <c r="I176" s="200"/>
      <c r="L176" s="196"/>
      <c r="M176" s="201"/>
      <c r="N176" s="202"/>
      <c r="O176" s="202"/>
      <c r="P176" s="202"/>
      <c r="Q176" s="202"/>
      <c r="R176" s="202"/>
      <c r="S176" s="202"/>
      <c r="T176" s="203"/>
      <c r="AT176" s="197" t="s">
        <v>205</v>
      </c>
      <c r="AU176" s="197" t="s">
        <v>86</v>
      </c>
      <c r="AV176" s="14" t="s">
        <v>148</v>
      </c>
      <c r="AW176" s="14" t="s">
        <v>32</v>
      </c>
      <c r="AX176" s="14" t="s">
        <v>84</v>
      </c>
      <c r="AY176" s="197" t="s">
        <v>130</v>
      </c>
    </row>
    <row r="177" spans="1:65" s="2" customFormat="1" ht="16.5" customHeight="1">
      <c r="A177" s="33"/>
      <c r="B177" s="166"/>
      <c r="C177" s="167" t="s">
        <v>165</v>
      </c>
      <c r="D177" s="167" t="s">
        <v>133</v>
      </c>
      <c r="E177" s="168" t="s">
        <v>249</v>
      </c>
      <c r="F177" s="169" t="s">
        <v>250</v>
      </c>
      <c r="G177" s="170" t="s">
        <v>214</v>
      </c>
      <c r="H177" s="171">
        <v>65.963999999999999</v>
      </c>
      <c r="I177" s="172"/>
      <c r="J177" s="173">
        <f>ROUND(I177*H177,2)</f>
        <v>0</v>
      </c>
      <c r="K177" s="169" t="s">
        <v>137</v>
      </c>
      <c r="L177" s="34"/>
      <c r="M177" s="174" t="s">
        <v>1</v>
      </c>
      <c r="N177" s="175" t="s">
        <v>42</v>
      </c>
      <c r="O177" s="59"/>
      <c r="P177" s="176">
        <f>O177*H177</f>
        <v>0</v>
      </c>
      <c r="Q177" s="176">
        <v>5.7600000000000004E-3</v>
      </c>
      <c r="R177" s="176">
        <f>Q177*H177</f>
        <v>0.37995264000000001</v>
      </c>
      <c r="S177" s="176">
        <v>0</v>
      </c>
      <c r="T177" s="177">
        <f>S177*H177</f>
        <v>0</v>
      </c>
      <c r="U177" s="33"/>
      <c r="V177" s="33"/>
      <c r="W177" s="33"/>
      <c r="X177" s="33"/>
      <c r="Y177" s="33"/>
      <c r="Z177" s="33"/>
      <c r="AA177" s="33"/>
      <c r="AB177" s="33"/>
      <c r="AC177" s="33"/>
      <c r="AD177" s="33"/>
      <c r="AE177" s="33"/>
      <c r="AR177" s="178" t="s">
        <v>148</v>
      </c>
      <c r="AT177" s="178" t="s">
        <v>133</v>
      </c>
      <c r="AU177" s="178" t="s">
        <v>86</v>
      </c>
      <c r="AY177" s="18" t="s">
        <v>130</v>
      </c>
      <c r="BE177" s="179">
        <f>IF(N177="základní",J177,0)</f>
        <v>0</v>
      </c>
      <c r="BF177" s="179">
        <f>IF(N177="snížená",J177,0)</f>
        <v>0</v>
      </c>
      <c r="BG177" s="179">
        <f>IF(N177="zákl. přenesená",J177,0)</f>
        <v>0</v>
      </c>
      <c r="BH177" s="179">
        <f>IF(N177="sníž. přenesená",J177,0)</f>
        <v>0</v>
      </c>
      <c r="BI177" s="179">
        <f>IF(N177="nulová",J177,0)</f>
        <v>0</v>
      </c>
      <c r="BJ177" s="18" t="s">
        <v>84</v>
      </c>
      <c r="BK177" s="179">
        <f>ROUND(I177*H177,2)</f>
        <v>0</v>
      </c>
      <c r="BL177" s="18" t="s">
        <v>148</v>
      </c>
      <c r="BM177" s="178" t="s">
        <v>251</v>
      </c>
    </row>
    <row r="178" spans="1:65" s="13" customFormat="1">
      <c r="B178" s="188"/>
      <c r="D178" s="180" t="s">
        <v>205</v>
      </c>
      <c r="E178" s="189" t="s">
        <v>1</v>
      </c>
      <c r="F178" s="190" t="s">
        <v>252</v>
      </c>
      <c r="H178" s="191">
        <v>6.12</v>
      </c>
      <c r="I178" s="192"/>
      <c r="L178" s="188"/>
      <c r="M178" s="193"/>
      <c r="N178" s="194"/>
      <c r="O178" s="194"/>
      <c r="P178" s="194"/>
      <c r="Q178" s="194"/>
      <c r="R178" s="194"/>
      <c r="S178" s="194"/>
      <c r="T178" s="195"/>
      <c r="AT178" s="189" t="s">
        <v>205</v>
      </c>
      <c r="AU178" s="189" t="s">
        <v>86</v>
      </c>
      <c r="AV178" s="13" t="s">
        <v>86</v>
      </c>
      <c r="AW178" s="13" t="s">
        <v>32</v>
      </c>
      <c r="AX178" s="13" t="s">
        <v>77</v>
      </c>
      <c r="AY178" s="189" t="s">
        <v>130</v>
      </c>
    </row>
    <row r="179" spans="1:65" s="13" customFormat="1">
      <c r="B179" s="188"/>
      <c r="D179" s="180" t="s">
        <v>205</v>
      </c>
      <c r="E179" s="189" t="s">
        <v>1</v>
      </c>
      <c r="F179" s="190" t="s">
        <v>253</v>
      </c>
      <c r="H179" s="191">
        <v>1.86</v>
      </c>
      <c r="I179" s="192"/>
      <c r="L179" s="188"/>
      <c r="M179" s="193"/>
      <c r="N179" s="194"/>
      <c r="O179" s="194"/>
      <c r="P179" s="194"/>
      <c r="Q179" s="194"/>
      <c r="R179" s="194"/>
      <c r="S179" s="194"/>
      <c r="T179" s="195"/>
      <c r="AT179" s="189" t="s">
        <v>205</v>
      </c>
      <c r="AU179" s="189" t="s">
        <v>86</v>
      </c>
      <c r="AV179" s="13" t="s">
        <v>86</v>
      </c>
      <c r="AW179" s="13" t="s">
        <v>32</v>
      </c>
      <c r="AX179" s="13" t="s">
        <v>77</v>
      </c>
      <c r="AY179" s="189" t="s">
        <v>130</v>
      </c>
    </row>
    <row r="180" spans="1:65" s="15" customFormat="1">
      <c r="B180" s="204"/>
      <c r="D180" s="180" t="s">
        <v>205</v>
      </c>
      <c r="E180" s="205" t="s">
        <v>1</v>
      </c>
      <c r="F180" s="206" t="s">
        <v>240</v>
      </c>
      <c r="H180" s="207">
        <v>7.98</v>
      </c>
      <c r="I180" s="208"/>
      <c r="L180" s="204"/>
      <c r="M180" s="209"/>
      <c r="N180" s="210"/>
      <c r="O180" s="210"/>
      <c r="P180" s="210"/>
      <c r="Q180" s="210"/>
      <c r="R180" s="210"/>
      <c r="S180" s="210"/>
      <c r="T180" s="211"/>
      <c r="AT180" s="205" t="s">
        <v>205</v>
      </c>
      <c r="AU180" s="205" t="s">
        <v>86</v>
      </c>
      <c r="AV180" s="15" t="s">
        <v>144</v>
      </c>
      <c r="AW180" s="15" t="s">
        <v>32</v>
      </c>
      <c r="AX180" s="15" t="s">
        <v>77</v>
      </c>
      <c r="AY180" s="205" t="s">
        <v>130</v>
      </c>
    </row>
    <row r="181" spans="1:65" s="13" customFormat="1">
      <c r="B181" s="188"/>
      <c r="D181" s="180" t="s">
        <v>205</v>
      </c>
      <c r="E181" s="189" t="s">
        <v>1</v>
      </c>
      <c r="F181" s="190" t="s">
        <v>254</v>
      </c>
      <c r="H181" s="191">
        <v>13.632</v>
      </c>
      <c r="I181" s="192"/>
      <c r="L181" s="188"/>
      <c r="M181" s="193"/>
      <c r="N181" s="194"/>
      <c r="O181" s="194"/>
      <c r="P181" s="194"/>
      <c r="Q181" s="194"/>
      <c r="R181" s="194"/>
      <c r="S181" s="194"/>
      <c r="T181" s="195"/>
      <c r="AT181" s="189" t="s">
        <v>205</v>
      </c>
      <c r="AU181" s="189" t="s">
        <v>86</v>
      </c>
      <c r="AV181" s="13" t="s">
        <v>86</v>
      </c>
      <c r="AW181" s="13" t="s">
        <v>32</v>
      </c>
      <c r="AX181" s="13" t="s">
        <v>77</v>
      </c>
      <c r="AY181" s="189" t="s">
        <v>130</v>
      </c>
    </row>
    <row r="182" spans="1:65" s="13" customFormat="1">
      <c r="B182" s="188"/>
      <c r="D182" s="180" t="s">
        <v>205</v>
      </c>
      <c r="E182" s="189" t="s">
        <v>1</v>
      </c>
      <c r="F182" s="190" t="s">
        <v>255</v>
      </c>
      <c r="H182" s="191">
        <v>8.8000000000000007</v>
      </c>
      <c r="I182" s="192"/>
      <c r="L182" s="188"/>
      <c r="M182" s="193"/>
      <c r="N182" s="194"/>
      <c r="O182" s="194"/>
      <c r="P182" s="194"/>
      <c r="Q182" s="194"/>
      <c r="R182" s="194"/>
      <c r="S182" s="194"/>
      <c r="T182" s="195"/>
      <c r="AT182" s="189" t="s">
        <v>205</v>
      </c>
      <c r="AU182" s="189" t="s">
        <v>86</v>
      </c>
      <c r="AV182" s="13" t="s">
        <v>86</v>
      </c>
      <c r="AW182" s="13" t="s">
        <v>32</v>
      </c>
      <c r="AX182" s="13" t="s">
        <v>77</v>
      </c>
      <c r="AY182" s="189" t="s">
        <v>130</v>
      </c>
    </row>
    <row r="183" spans="1:65" s="13" customFormat="1">
      <c r="B183" s="188"/>
      <c r="D183" s="180" t="s">
        <v>205</v>
      </c>
      <c r="E183" s="189" t="s">
        <v>1</v>
      </c>
      <c r="F183" s="190" t="s">
        <v>256</v>
      </c>
      <c r="H183" s="191">
        <v>19.936</v>
      </c>
      <c r="I183" s="192"/>
      <c r="L183" s="188"/>
      <c r="M183" s="193"/>
      <c r="N183" s="194"/>
      <c r="O183" s="194"/>
      <c r="P183" s="194"/>
      <c r="Q183" s="194"/>
      <c r="R183" s="194"/>
      <c r="S183" s="194"/>
      <c r="T183" s="195"/>
      <c r="AT183" s="189" t="s">
        <v>205</v>
      </c>
      <c r="AU183" s="189" t="s">
        <v>86</v>
      </c>
      <c r="AV183" s="13" t="s">
        <v>86</v>
      </c>
      <c r="AW183" s="13" t="s">
        <v>32</v>
      </c>
      <c r="AX183" s="13" t="s">
        <v>77</v>
      </c>
      <c r="AY183" s="189" t="s">
        <v>130</v>
      </c>
    </row>
    <row r="184" spans="1:65" s="13" customFormat="1">
      <c r="B184" s="188"/>
      <c r="D184" s="180" t="s">
        <v>205</v>
      </c>
      <c r="E184" s="189" t="s">
        <v>1</v>
      </c>
      <c r="F184" s="190" t="s">
        <v>257</v>
      </c>
      <c r="H184" s="191">
        <v>6.4640000000000004</v>
      </c>
      <c r="I184" s="192"/>
      <c r="L184" s="188"/>
      <c r="M184" s="193"/>
      <c r="N184" s="194"/>
      <c r="O184" s="194"/>
      <c r="P184" s="194"/>
      <c r="Q184" s="194"/>
      <c r="R184" s="194"/>
      <c r="S184" s="194"/>
      <c r="T184" s="195"/>
      <c r="AT184" s="189" t="s">
        <v>205</v>
      </c>
      <c r="AU184" s="189" t="s">
        <v>86</v>
      </c>
      <c r="AV184" s="13" t="s">
        <v>86</v>
      </c>
      <c r="AW184" s="13" t="s">
        <v>32</v>
      </c>
      <c r="AX184" s="13" t="s">
        <v>77</v>
      </c>
      <c r="AY184" s="189" t="s">
        <v>130</v>
      </c>
    </row>
    <row r="185" spans="1:65" s="13" customFormat="1">
      <c r="B185" s="188"/>
      <c r="D185" s="180" t="s">
        <v>205</v>
      </c>
      <c r="E185" s="189" t="s">
        <v>1</v>
      </c>
      <c r="F185" s="190" t="s">
        <v>258</v>
      </c>
      <c r="H185" s="191">
        <v>3.3919999999999999</v>
      </c>
      <c r="I185" s="192"/>
      <c r="L185" s="188"/>
      <c r="M185" s="193"/>
      <c r="N185" s="194"/>
      <c r="O185" s="194"/>
      <c r="P185" s="194"/>
      <c r="Q185" s="194"/>
      <c r="R185" s="194"/>
      <c r="S185" s="194"/>
      <c r="T185" s="195"/>
      <c r="AT185" s="189" t="s">
        <v>205</v>
      </c>
      <c r="AU185" s="189" t="s">
        <v>86</v>
      </c>
      <c r="AV185" s="13" t="s">
        <v>86</v>
      </c>
      <c r="AW185" s="13" t="s">
        <v>32</v>
      </c>
      <c r="AX185" s="13" t="s">
        <v>77</v>
      </c>
      <c r="AY185" s="189" t="s">
        <v>130</v>
      </c>
    </row>
    <row r="186" spans="1:65" s="13" customFormat="1">
      <c r="B186" s="188"/>
      <c r="D186" s="180" t="s">
        <v>205</v>
      </c>
      <c r="E186" s="189" t="s">
        <v>1</v>
      </c>
      <c r="F186" s="190" t="s">
        <v>259</v>
      </c>
      <c r="H186" s="191">
        <v>3.8079999999999998</v>
      </c>
      <c r="I186" s="192"/>
      <c r="L186" s="188"/>
      <c r="M186" s="193"/>
      <c r="N186" s="194"/>
      <c r="O186" s="194"/>
      <c r="P186" s="194"/>
      <c r="Q186" s="194"/>
      <c r="R186" s="194"/>
      <c r="S186" s="194"/>
      <c r="T186" s="195"/>
      <c r="AT186" s="189" t="s">
        <v>205</v>
      </c>
      <c r="AU186" s="189" t="s">
        <v>86</v>
      </c>
      <c r="AV186" s="13" t="s">
        <v>86</v>
      </c>
      <c r="AW186" s="13" t="s">
        <v>32</v>
      </c>
      <c r="AX186" s="13" t="s">
        <v>77</v>
      </c>
      <c r="AY186" s="189" t="s">
        <v>130</v>
      </c>
    </row>
    <row r="187" spans="1:65" s="13" customFormat="1">
      <c r="B187" s="188"/>
      <c r="D187" s="180" t="s">
        <v>205</v>
      </c>
      <c r="E187" s="189" t="s">
        <v>1</v>
      </c>
      <c r="F187" s="190" t="s">
        <v>260</v>
      </c>
      <c r="H187" s="191">
        <v>1.952</v>
      </c>
      <c r="I187" s="192"/>
      <c r="L187" s="188"/>
      <c r="M187" s="193"/>
      <c r="N187" s="194"/>
      <c r="O187" s="194"/>
      <c r="P187" s="194"/>
      <c r="Q187" s="194"/>
      <c r="R187" s="194"/>
      <c r="S187" s="194"/>
      <c r="T187" s="195"/>
      <c r="AT187" s="189" t="s">
        <v>205</v>
      </c>
      <c r="AU187" s="189" t="s">
        <v>86</v>
      </c>
      <c r="AV187" s="13" t="s">
        <v>86</v>
      </c>
      <c r="AW187" s="13" t="s">
        <v>32</v>
      </c>
      <c r="AX187" s="13" t="s">
        <v>77</v>
      </c>
      <c r="AY187" s="189" t="s">
        <v>130</v>
      </c>
    </row>
    <row r="188" spans="1:65" s="15" customFormat="1">
      <c r="B188" s="204"/>
      <c r="D188" s="180" t="s">
        <v>205</v>
      </c>
      <c r="E188" s="205" t="s">
        <v>1</v>
      </c>
      <c r="F188" s="206" t="s">
        <v>248</v>
      </c>
      <c r="H188" s="207">
        <v>57.984000000000002</v>
      </c>
      <c r="I188" s="208"/>
      <c r="L188" s="204"/>
      <c r="M188" s="209"/>
      <c r="N188" s="210"/>
      <c r="O188" s="210"/>
      <c r="P188" s="210"/>
      <c r="Q188" s="210"/>
      <c r="R188" s="210"/>
      <c r="S188" s="210"/>
      <c r="T188" s="211"/>
      <c r="AT188" s="205" t="s">
        <v>205</v>
      </c>
      <c r="AU188" s="205" t="s">
        <v>86</v>
      </c>
      <c r="AV188" s="15" t="s">
        <v>144</v>
      </c>
      <c r="AW188" s="15" t="s">
        <v>32</v>
      </c>
      <c r="AX188" s="15" t="s">
        <v>77</v>
      </c>
      <c r="AY188" s="205" t="s">
        <v>130</v>
      </c>
    </row>
    <row r="189" spans="1:65" s="14" customFormat="1">
      <c r="B189" s="196"/>
      <c r="D189" s="180" t="s">
        <v>205</v>
      </c>
      <c r="E189" s="197" t="s">
        <v>1</v>
      </c>
      <c r="F189" s="198" t="s">
        <v>221</v>
      </c>
      <c r="H189" s="199">
        <v>65.963999999999999</v>
      </c>
      <c r="I189" s="200"/>
      <c r="L189" s="196"/>
      <c r="M189" s="201"/>
      <c r="N189" s="202"/>
      <c r="O189" s="202"/>
      <c r="P189" s="202"/>
      <c r="Q189" s="202"/>
      <c r="R189" s="202"/>
      <c r="S189" s="202"/>
      <c r="T189" s="203"/>
      <c r="AT189" s="197" t="s">
        <v>205</v>
      </c>
      <c r="AU189" s="197" t="s">
        <v>86</v>
      </c>
      <c r="AV189" s="14" t="s">
        <v>148</v>
      </c>
      <c r="AW189" s="14" t="s">
        <v>32</v>
      </c>
      <c r="AX189" s="14" t="s">
        <v>84</v>
      </c>
      <c r="AY189" s="197" t="s">
        <v>130</v>
      </c>
    </row>
    <row r="190" spans="1:65" s="2" customFormat="1" ht="16.5" customHeight="1">
      <c r="A190" s="33"/>
      <c r="B190" s="166"/>
      <c r="C190" s="167" t="s">
        <v>261</v>
      </c>
      <c r="D190" s="167" t="s">
        <v>133</v>
      </c>
      <c r="E190" s="168" t="s">
        <v>262</v>
      </c>
      <c r="F190" s="169" t="s">
        <v>263</v>
      </c>
      <c r="G190" s="170" t="s">
        <v>214</v>
      </c>
      <c r="H190" s="171">
        <v>65.963999999999999</v>
      </c>
      <c r="I190" s="172"/>
      <c r="J190" s="173">
        <f>ROUND(I190*H190,2)</f>
        <v>0</v>
      </c>
      <c r="K190" s="169" t="s">
        <v>137</v>
      </c>
      <c r="L190" s="34"/>
      <c r="M190" s="174" t="s">
        <v>1</v>
      </c>
      <c r="N190" s="175" t="s">
        <v>42</v>
      </c>
      <c r="O190" s="59"/>
      <c r="P190" s="176">
        <f>O190*H190</f>
        <v>0</v>
      </c>
      <c r="Q190" s="176">
        <v>0</v>
      </c>
      <c r="R190" s="176">
        <f>Q190*H190</f>
        <v>0</v>
      </c>
      <c r="S190" s="176">
        <v>0</v>
      </c>
      <c r="T190" s="177">
        <f>S190*H190</f>
        <v>0</v>
      </c>
      <c r="U190" s="33"/>
      <c r="V190" s="33"/>
      <c r="W190" s="33"/>
      <c r="X190" s="33"/>
      <c r="Y190" s="33"/>
      <c r="Z190" s="33"/>
      <c r="AA190" s="33"/>
      <c r="AB190" s="33"/>
      <c r="AC190" s="33"/>
      <c r="AD190" s="33"/>
      <c r="AE190" s="33"/>
      <c r="AR190" s="178" t="s">
        <v>148</v>
      </c>
      <c r="AT190" s="178" t="s">
        <v>133</v>
      </c>
      <c r="AU190" s="178" t="s">
        <v>86</v>
      </c>
      <c r="AY190" s="18" t="s">
        <v>130</v>
      </c>
      <c r="BE190" s="179">
        <f>IF(N190="základní",J190,0)</f>
        <v>0</v>
      </c>
      <c r="BF190" s="179">
        <f>IF(N190="snížená",J190,0)</f>
        <v>0</v>
      </c>
      <c r="BG190" s="179">
        <f>IF(N190="zákl. přenesená",J190,0)</f>
        <v>0</v>
      </c>
      <c r="BH190" s="179">
        <f>IF(N190="sníž. přenesená",J190,0)</f>
        <v>0</v>
      </c>
      <c r="BI190" s="179">
        <f>IF(N190="nulová",J190,0)</f>
        <v>0</v>
      </c>
      <c r="BJ190" s="18" t="s">
        <v>84</v>
      </c>
      <c r="BK190" s="179">
        <f>ROUND(I190*H190,2)</f>
        <v>0</v>
      </c>
      <c r="BL190" s="18" t="s">
        <v>148</v>
      </c>
      <c r="BM190" s="178" t="s">
        <v>264</v>
      </c>
    </row>
    <row r="191" spans="1:65" s="2" customFormat="1" ht="21.75" customHeight="1">
      <c r="A191" s="33"/>
      <c r="B191" s="166"/>
      <c r="C191" s="167" t="s">
        <v>265</v>
      </c>
      <c r="D191" s="167" t="s">
        <v>133</v>
      </c>
      <c r="E191" s="168" t="s">
        <v>266</v>
      </c>
      <c r="F191" s="169" t="s">
        <v>267</v>
      </c>
      <c r="G191" s="170" t="s">
        <v>233</v>
      </c>
      <c r="H191" s="171">
        <v>1.6060000000000001</v>
      </c>
      <c r="I191" s="172"/>
      <c r="J191" s="173">
        <f>ROUND(I191*H191,2)</f>
        <v>0</v>
      </c>
      <c r="K191" s="169" t="s">
        <v>137</v>
      </c>
      <c r="L191" s="34"/>
      <c r="M191" s="174" t="s">
        <v>1</v>
      </c>
      <c r="N191" s="175" t="s">
        <v>42</v>
      </c>
      <c r="O191" s="59"/>
      <c r="P191" s="176">
        <f>O191*H191</f>
        <v>0</v>
      </c>
      <c r="Q191" s="176">
        <v>1.0525599999999999</v>
      </c>
      <c r="R191" s="176">
        <f>Q191*H191</f>
        <v>1.6904113599999999</v>
      </c>
      <c r="S191" s="176">
        <v>0</v>
      </c>
      <c r="T191" s="177">
        <f>S191*H191</f>
        <v>0</v>
      </c>
      <c r="U191" s="33"/>
      <c r="V191" s="33"/>
      <c r="W191" s="33"/>
      <c r="X191" s="33"/>
      <c r="Y191" s="33"/>
      <c r="Z191" s="33"/>
      <c r="AA191" s="33"/>
      <c r="AB191" s="33"/>
      <c r="AC191" s="33"/>
      <c r="AD191" s="33"/>
      <c r="AE191" s="33"/>
      <c r="AR191" s="178" t="s">
        <v>148</v>
      </c>
      <c r="AT191" s="178" t="s">
        <v>133</v>
      </c>
      <c r="AU191" s="178" t="s">
        <v>86</v>
      </c>
      <c r="AY191" s="18" t="s">
        <v>130</v>
      </c>
      <c r="BE191" s="179">
        <f>IF(N191="základní",J191,0)</f>
        <v>0</v>
      </c>
      <c r="BF191" s="179">
        <f>IF(N191="snížená",J191,0)</f>
        <v>0</v>
      </c>
      <c r="BG191" s="179">
        <f>IF(N191="zákl. přenesená",J191,0)</f>
        <v>0</v>
      </c>
      <c r="BH191" s="179">
        <f>IF(N191="sníž. přenesená",J191,0)</f>
        <v>0</v>
      </c>
      <c r="BI191" s="179">
        <f>IF(N191="nulová",J191,0)</f>
        <v>0</v>
      </c>
      <c r="BJ191" s="18" t="s">
        <v>84</v>
      </c>
      <c r="BK191" s="179">
        <f>ROUND(I191*H191,2)</f>
        <v>0</v>
      </c>
      <c r="BL191" s="18" t="s">
        <v>148</v>
      </c>
      <c r="BM191" s="178" t="s">
        <v>268</v>
      </c>
    </row>
    <row r="192" spans="1:65" s="13" customFormat="1">
      <c r="B192" s="188"/>
      <c r="D192" s="180" t="s">
        <v>205</v>
      </c>
      <c r="E192" s="189" t="s">
        <v>1</v>
      </c>
      <c r="F192" s="190" t="s">
        <v>269</v>
      </c>
      <c r="H192" s="191">
        <v>1.6060000000000001</v>
      </c>
      <c r="I192" s="192"/>
      <c r="L192" s="188"/>
      <c r="M192" s="193"/>
      <c r="N192" s="194"/>
      <c r="O192" s="194"/>
      <c r="P192" s="194"/>
      <c r="Q192" s="194"/>
      <c r="R192" s="194"/>
      <c r="S192" s="194"/>
      <c r="T192" s="195"/>
      <c r="AT192" s="189" t="s">
        <v>205</v>
      </c>
      <c r="AU192" s="189" t="s">
        <v>86</v>
      </c>
      <c r="AV192" s="13" t="s">
        <v>86</v>
      </c>
      <c r="AW192" s="13" t="s">
        <v>32</v>
      </c>
      <c r="AX192" s="13" t="s">
        <v>84</v>
      </c>
      <c r="AY192" s="189" t="s">
        <v>130</v>
      </c>
    </row>
    <row r="193" spans="1:65" s="2" customFormat="1" ht="16.5" customHeight="1">
      <c r="A193" s="33"/>
      <c r="B193" s="166"/>
      <c r="C193" s="167" t="s">
        <v>270</v>
      </c>
      <c r="D193" s="167" t="s">
        <v>133</v>
      </c>
      <c r="E193" s="168" t="s">
        <v>271</v>
      </c>
      <c r="F193" s="169" t="s">
        <v>272</v>
      </c>
      <c r="G193" s="170" t="s">
        <v>209</v>
      </c>
      <c r="H193" s="171">
        <v>0.36399999999999999</v>
      </c>
      <c r="I193" s="172"/>
      <c r="J193" s="173">
        <f>ROUND(I193*H193,2)</f>
        <v>0</v>
      </c>
      <c r="K193" s="169" t="s">
        <v>137</v>
      </c>
      <c r="L193" s="34"/>
      <c r="M193" s="174" t="s">
        <v>1</v>
      </c>
      <c r="N193" s="175" t="s">
        <v>42</v>
      </c>
      <c r="O193" s="59"/>
      <c r="P193" s="176">
        <f>O193*H193</f>
        <v>0</v>
      </c>
      <c r="Q193" s="176">
        <v>2.4533700000000001</v>
      </c>
      <c r="R193" s="176">
        <f>Q193*H193</f>
        <v>0.89302667999999996</v>
      </c>
      <c r="S193" s="176">
        <v>0</v>
      </c>
      <c r="T193" s="177">
        <f>S193*H193</f>
        <v>0</v>
      </c>
      <c r="U193" s="33"/>
      <c r="V193" s="33"/>
      <c r="W193" s="33"/>
      <c r="X193" s="33"/>
      <c r="Y193" s="33"/>
      <c r="Z193" s="33"/>
      <c r="AA193" s="33"/>
      <c r="AB193" s="33"/>
      <c r="AC193" s="33"/>
      <c r="AD193" s="33"/>
      <c r="AE193" s="33"/>
      <c r="AR193" s="178" t="s">
        <v>148</v>
      </c>
      <c r="AT193" s="178" t="s">
        <v>133</v>
      </c>
      <c r="AU193" s="178" t="s">
        <v>86</v>
      </c>
      <c r="AY193" s="18" t="s">
        <v>130</v>
      </c>
      <c r="BE193" s="179">
        <f>IF(N193="základní",J193,0)</f>
        <v>0</v>
      </c>
      <c r="BF193" s="179">
        <f>IF(N193="snížená",J193,0)</f>
        <v>0</v>
      </c>
      <c r="BG193" s="179">
        <f>IF(N193="zákl. přenesená",J193,0)</f>
        <v>0</v>
      </c>
      <c r="BH193" s="179">
        <f>IF(N193="sníž. přenesená",J193,0)</f>
        <v>0</v>
      </c>
      <c r="BI193" s="179">
        <f>IF(N193="nulová",J193,0)</f>
        <v>0</v>
      </c>
      <c r="BJ193" s="18" t="s">
        <v>84</v>
      </c>
      <c r="BK193" s="179">
        <f>ROUND(I193*H193,2)</f>
        <v>0</v>
      </c>
      <c r="BL193" s="18" t="s">
        <v>148</v>
      </c>
      <c r="BM193" s="178" t="s">
        <v>273</v>
      </c>
    </row>
    <row r="194" spans="1:65" s="13" customFormat="1">
      <c r="B194" s="188"/>
      <c r="D194" s="180" t="s">
        <v>205</v>
      </c>
      <c r="E194" s="189" t="s">
        <v>1</v>
      </c>
      <c r="F194" s="190" t="s">
        <v>274</v>
      </c>
      <c r="H194" s="191">
        <v>0.113</v>
      </c>
      <c r="I194" s="192"/>
      <c r="L194" s="188"/>
      <c r="M194" s="193"/>
      <c r="N194" s="194"/>
      <c r="O194" s="194"/>
      <c r="P194" s="194"/>
      <c r="Q194" s="194"/>
      <c r="R194" s="194"/>
      <c r="S194" s="194"/>
      <c r="T194" s="195"/>
      <c r="AT194" s="189" t="s">
        <v>205</v>
      </c>
      <c r="AU194" s="189" t="s">
        <v>86</v>
      </c>
      <c r="AV194" s="13" t="s">
        <v>86</v>
      </c>
      <c r="AW194" s="13" t="s">
        <v>32</v>
      </c>
      <c r="AX194" s="13" t="s">
        <v>77</v>
      </c>
      <c r="AY194" s="189" t="s">
        <v>130</v>
      </c>
    </row>
    <row r="195" spans="1:65" s="13" customFormat="1">
      <c r="B195" s="188"/>
      <c r="D195" s="180" t="s">
        <v>205</v>
      </c>
      <c r="E195" s="189" t="s">
        <v>1</v>
      </c>
      <c r="F195" s="190" t="s">
        <v>275</v>
      </c>
      <c r="H195" s="191">
        <v>0.15</v>
      </c>
      <c r="I195" s="192"/>
      <c r="L195" s="188"/>
      <c r="M195" s="193"/>
      <c r="N195" s="194"/>
      <c r="O195" s="194"/>
      <c r="P195" s="194"/>
      <c r="Q195" s="194"/>
      <c r="R195" s="194"/>
      <c r="S195" s="194"/>
      <c r="T195" s="195"/>
      <c r="AT195" s="189" t="s">
        <v>205</v>
      </c>
      <c r="AU195" s="189" t="s">
        <v>86</v>
      </c>
      <c r="AV195" s="13" t="s">
        <v>86</v>
      </c>
      <c r="AW195" s="13" t="s">
        <v>32</v>
      </c>
      <c r="AX195" s="13" t="s">
        <v>77</v>
      </c>
      <c r="AY195" s="189" t="s">
        <v>130</v>
      </c>
    </row>
    <row r="196" spans="1:65" s="13" customFormat="1">
      <c r="B196" s="188"/>
      <c r="D196" s="180" t="s">
        <v>205</v>
      </c>
      <c r="E196" s="189" t="s">
        <v>1</v>
      </c>
      <c r="F196" s="190" t="s">
        <v>276</v>
      </c>
      <c r="H196" s="191">
        <v>0.10100000000000001</v>
      </c>
      <c r="I196" s="192"/>
      <c r="L196" s="188"/>
      <c r="M196" s="193"/>
      <c r="N196" s="194"/>
      <c r="O196" s="194"/>
      <c r="P196" s="194"/>
      <c r="Q196" s="194"/>
      <c r="R196" s="194"/>
      <c r="S196" s="194"/>
      <c r="T196" s="195"/>
      <c r="AT196" s="189" t="s">
        <v>205</v>
      </c>
      <c r="AU196" s="189" t="s">
        <v>86</v>
      </c>
      <c r="AV196" s="13" t="s">
        <v>86</v>
      </c>
      <c r="AW196" s="13" t="s">
        <v>32</v>
      </c>
      <c r="AX196" s="13" t="s">
        <v>77</v>
      </c>
      <c r="AY196" s="189" t="s">
        <v>130</v>
      </c>
    </row>
    <row r="197" spans="1:65" s="14" customFormat="1">
      <c r="B197" s="196"/>
      <c r="D197" s="180" t="s">
        <v>205</v>
      </c>
      <c r="E197" s="197" t="s">
        <v>1</v>
      </c>
      <c r="F197" s="198" t="s">
        <v>221</v>
      </c>
      <c r="H197" s="199">
        <v>0.36399999999999999</v>
      </c>
      <c r="I197" s="200"/>
      <c r="L197" s="196"/>
      <c r="M197" s="201"/>
      <c r="N197" s="202"/>
      <c r="O197" s="202"/>
      <c r="P197" s="202"/>
      <c r="Q197" s="202"/>
      <c r="R197" s="202"/>
      <c r="S197" s="202"/>
      <c r="T197" s="203"/>
      <c r="AT197" s="197" t="s">
        <v>205</v>
      </c>
      <c r="AU197" s="197" t="s">
        <v>86</v>
      </c>
      <c r="AV197" s="14" t="s">
        <v>148</v>
      </c>
      <c r="AW197" s="14" t="s">
        <v>32</v>
      </c>
      <c r="AX197" s="14" t="s">
        <v>84</v>
      </c>
      <c r="AY197" s="197" t="s">
        <v>130</v>
      </c>
    </row>
    <row r="198" spans="1:65" s="2" customFormat="1" ht="21.75" customHeight="1">
      <c r="A198" s="33"/>
      <c r="B198" s="166"/>
      <c r="C198" s="167" t="s">
        <v>277</v>
      </c>
      <c r="D198" s="167" t="s">
        <v>133</v>
      </c>
      <c r="E198" s="168" t="s">
        <v>278</v>
      </c>
      <c r="F198" s="169" t="s">
        <v>279</v>
      </c>
      <c r="G198" s="170" t="s">
        <v>233</v>
      </c>
      <c r="H198" s="171">
        <v>1.2999999999999999E-2</v>
      </c>
      <c r="I198" s="172"/>
      <c r="J198" s="173">
        <f>ROUND(I198*H198,2)</f>
        <v>0</v>
      </c>
      <c r="K198" s="169" t="s">
        <v>137</v>
      </c>
      <c r="L198" s="34"/>
      <c r="M198" s="174" t="s">
        <v>1</v>
      </c>
      <c r="N198" s="175" t="s">
        <v>42</v>
      </c>
      <c r="O198" s="59"/>
      <c r="P198" s="176">
        <f>O198*H198</f>
        <v>0</v>
      </c>
      <c r="Q198" s="176">
        <v>1.04887</v>
      </c>
      <c r="R198" s="176">
        <f>Q198*H198</f>
        <v>1.3635309999999999E-2</v>
      </c>
      <c r="S198" s="176">
        <v>0</v>
      </c>
      <c r="T198" s="177">
        <f>S198*H198</f>
        <v>0</v>
      </c>
      <c r="U198" s="33"/>
      <c r="V198" s="33"/>
      <c r="W198" s="33"/>
      <c r="X198" s="33"/>
      <c r="Y198" s="33"/>
      <c r="Z198" s="33"/>
      <c r="AA198" s="33"/>
      <c r="AB198" s="33"/>
      <c r="AC198" s="33"/>
      <c r="AD198" s="33"/>
      <c r="AE198" s="33"/>
      <c r="AR198" s="178" t="s">
        <v>148</v>
      </c>
      <c r="AT198" s="178" t="s">
        <v>133</v>
      </c>
      <c r="AU198" s="178" t="s">
        <v>86</v>
      </c>
      <c r="AY198" s="18" t="s">
        <v>130</v>
      </c>
      <c r="BE198" s="179">
        <f>IF(N198="základní",J198,0)</f>
        <v>0</v>
      </c>
      <c r="BF198" s="179">
        <f>IF(N198="snížená",J198,0)</f>
        <v>0</v>
      </c>
      <c r="BG198" s="179">
        <f>IF(N198="zákl. přenesená",J198,0)</f>
        <v>0</v>
      </c>
      <c r="BH198" s="179">
        <f>IF(N198="sníž. přenesená",J198,0)</f>
        <v>0</v>
      </c>
      <c r="BI198" s="179">
        <f>IF(N198="nulová",J198,0)</f>
        <v>0</v>
      </c>
      <c r="BJ198" s="18" t="s">
        <v>84</v>
      </c>
      <c r="BK198" s="179">
        <f>ROUND(I198*H198,2)</f>
        <v>0</v>
      </c>
      <c r="BL198" s="18" t="s">
        <v>148</v>
      </c>
      <c r="BM198" s="178" t="s">
        <v>280</v>
      </c>
    </row>
    <row r="199" spans="1:65" s="2" customFormat="1" ht="21.75" customHeight="1">
      <c r="A199" s="33"/>
      <c r="B199" s="166"/>
      <c r="C199" s="167" t="s">
        <v>281</v>
      </c>
      <c r="D199" s="167" t="s">
        <v>133</v>
      </c>
      <c r="E199" s="168" t="s">
        <v>282</v>
      </c>
      <c r="F199" s="169" t="s">
        <v>283</v>
      </c>
      <c r="G199" s="170" t="s">
        <v>233</v>
      </c>
      <c r="H199" s="171">
        <v>1.2E-2</v>
      </c>
      <c r="I199" s="172"/>
      <c r="J199" s="173">
        <f>ROUND(I199*H199,2)</f>
        <v>0</v>
      </c>
      <c r="K199" s="169" t="s">
        <v>137</v>
      </c>
      <c r="L199" s="34"/>
      <c r="M199" s="174" t="s">
        <v>1</v>
      </c>
      <c r="N199" s="175" t="s">
        <v>42</v>
      </c>
      <c r="O199" s="59"/>
      <c r="P199" s="176">
        <f>O199*H199</f>
        <v>0</v>
      </c>
      <c r="Q199" s="176">
        <v>1.06277</v>
      </c>
      <c r="R199" s="176">
        <f>Q199*H199</f>
        <v>1.2753240000000001E-2</v>
      </c>
      <c r="S199" s="176">
        <v>0</v>
      </c>
      <c r="T199" s="177">
        <f>S199*H199</f>
        <v>0</v>
      </c>
      <c r="U199" s="33"/>
      <c r="V199" s="33"/>
      <c r="W199" s="33"/>
      <c r="X199" s="33"/>
      <c r="Y199" s="33"/>
      <c r="Z199" s="33"/>
      <c r="AA199" s="33"/>
      <c r="AB199" s="33"/>
      <c r="AC199" s="33"/>
      <c r="AD199" s="33"/>
      <c r="AE199" s="33"/>
      <c r="AR199" s="178" t="s">
        <v>148</v>
      </c>
      <c r="AT199" s="178" t="s">
        <v>133</v>
      </c>
      <c r="AU199" s="178" t="s">
        <v>86</v>
      </c>
      <c r="AY199" s="18" t="s">
        <v>130</v>
      </c>
      <c r="BE199" s="179">
        <f>IF(N199="základní",J199,0)</f>
        <v>0</v>
      </c>
      <c r="BF199" s="179">
        <f>IF(N199="snížená",J199,0)</f>
        <v>0</v>
      </c>
      <c r="BG199" s="179">
        <f>IF(N199="zákl. přenesená",J199,0)</f>
        <v>0</v>
      </c>
      <c r="BH199" s="179">
        <f>IF(N199="sníž. přenesená",J199,0)</f>
        <v>0</v>
      </c>
      <c r="BI199" s="179">
        <f>IF(N199="nulová",J199,0)</f>
        <v>0</v>
      </c>
      <c r="BJ199" s="18" t="s">
        <v>84</v>
      </c>
      <c r="BK199" s="179">
        <f>ROUND(I199*H199,2)</f>
        <v>0</v>
      </c>
      <c r="BL199" s="18" t="s">
        <v>148</v>
      </c>
      <c r="BM199" s="178" t="s">
        <v>284</v>
      </c>
    </row>
    <row r="200" spans="1:65" s="2" customFormat="1" ht="16.5" customHeight="1">
      <c r="A200" s="33"/>
      <c r="B200" s="166"/>
      <c r="C200" s="167" t="s">
        <v>285</v>
      </c>
      <c r="D200" s="167" t="s">
        <v>133</v>
      </c>
      <c r="E200" s="168" t="s">
        <v>286</v>
      </c>
      <c r="F200" s="169" t="s">
        <v>287</v>
      </c>
      <c r="G200" s="170" t="s">
        <v>214</v>
      </c>
      <c r="H200" s="171">
        <v>4.335</v>
      </c>
      <c r="I200" s="172"/>
      <c r="J200" s="173">
        <f>ROUND(I200*H200,2)</f>
        <v>0</v>
      </c>
      <c r="K200" s="169" t="s">
        <v>137</v>
      </c>
      <c r="L200" s="34"/>
      <c r="M200" s="174" t="s">
        <v>1</v>
      </c>
      <c r="N200" s="175" t="s">
        <v>42</v>
      </c>
      <c r="O200" s="59"/>
      <c r="P200" s="176">
        <f>O200*H200</f>
        <v>0</v>
      </c>
      <c r="Q200" s="176">
        <v>6.5799999999999999E-3</v>
      </c>
      <c r="R200" s="176">
        <f>Q200*H200</f>
        <v>2.8524299999999999E-2</v>
      </c>
      <c r="S200" s="176">
        <v>0</v>
      </c>
      <c r="T200" s="177">
        <f>S200*H200</f>
        <v>0</v>
      </c>
      <c r="U200" s="33"/>
      <c r="V200" s="33"/>
      <c r="W200" s="33"/>
      <c r="X200" s="33"/>
      <c r="Y200" s="33"/>
      <c r="Z200" s="33"/>
      <c r="AA200" s="33"/>
      <c r="AB200" s="33"/>
      <c r="AC200" s="33"/>
      <c r="AD200" s="33"/>
      <c r="AE200" s="33"/>
      <c r="AR200" s="178" t="s">
        <v>148</v>
      </c>
      <c r="AT200" s="178" t="s">
        <v>133</v>
      </c>
      <c r="AU200" s="178" t="s">
        <v>86</v>
      </c>
      <c r="AY200" s="18" t="s">
        <v>130</v>
      </c>
      <c r="BE200" s="179">
        <f>IF(N200="základní",J200,0)</f>
        <v>0</v>
      </c>
      <c r="BF200" s="179">
        <f>IF(N200="snížená",J200,0)</f>
        <v>0</v>
      </c>
      <c r="BG200" s="179">
        <f>IF(N200="zákl. přenesená",J200,0)</f>
        <v>0</v>
      </c>
      <c r="BH200" s="179">
        <f>IF(N200="sníž. přenesená",J200,0)</f>
        <v>0</v>
      </c>
      <c r="BI200" s="179">
        <f>IF(N200="nulová",J200,0)</f>
        <v>0</v>
      </c>
      <c r="BJ200" s="18" t="s">
        <v>84</v>
      </c>
      <c r="BK200" s="179">
        <f>ROUND(I200*H200,2)</f>
        <v>0</v>
      </c>
      <c r="BL200" s="18" t="s">
        <v>148</v>
      </c>
      <c r="BM200" s="178" t="s">
        <v>288</v>
      </c>
    </row>
    <row r="201" spans="1:65" s="13" customFormat="1">
      <c r="B201" s="188"/>
      <c r="D201" s="180" t="s">
        <v>205</v>
      </c>
      <c r="E201" s="189" t="s">
        <v>1</v>
      </c>
      <c r="F201" s="190" t="s">
        <v>289</v>
      </c>
      <c r="H201" s="191">
        <v>2.7749999999999999</v>
      </c>
      <c r="I201" s="192"/>
      <c r="L201" s="188"/>
      <c r="M201" s="193"/>
      <c r="N201" s="194"/>
      <c r="O201" s="194"/>
      <c r="P201" s="194"/>
      <c r="Q201" s="194"/>
      <c r="R201" s="194"/>
      <c r="S201" s="194"/>
      <c r="T201" s="195"/>
      <c r="AT201" s="189" t="s">
        <v>205</v>
      </c>
      <c r="AU201" s="189" t="s">
        <v>86</v>
      </c>
      <c r="AV201" s="13" t="s">
        <v>86</v>
      </c>
      <c r="AW201" s="13" t="s">
        <v>32</v>
      </c>
      <c r="AX201" s="13" t="s">
        <v>77</v>
      </c>
      <c r="AY201" s="189" t="s">
        <v>130</v>
      </c>
    </row>
    <row r="202" spans="1:65" s="13" customFormat="1">
      <c r="B202" s="188"/>
      <c r="D202" s="180" t="s">
        <v>205</v>
      </c>
      <c r="E202" s="189" t="s">
        <v>1</v>
      </c>
      <c r="F202" s="190" t="s">
        <v>290</v>
      </c>
      <c r="H202" s="191">
        <v>1.56</v>
      </c>
      <c r="I202" s="192"/>
      <c r="L202" s="188"/>
      <c r="M202" s="193"/>
      <c r="N202" s="194"/>
      <c r="O202" s="194"/>
      <c r="P202" s="194"/>
      <c r="Q202" s="194"/>
      <c r="R202" s="194"/>
      <c r="S202" s="194"/>
      <c r="T202" s="195"/>
      <c r="AT202" s="189" t="s">
        <v>205</v>
      </c>
      <c r="AU202" s="189" t="s">
        <v>86</v>
      </c>
      <c r="AV202" s="13" t="s">
        <v>86</v>
      </c>
      <c r="AW202" s="13" t="s">
        <v>32</v>
      </c>
      <c r="AX202" s="13" t="s">
        <v>77</v>
      </c>
      <c r="AY202" s="189" t="s">
        <v>130</v>
      </c>
    </row>
    <row r="203" spans="1:65" s="14" customFormat="1">
      <c r="B203" s="196"/>
      <c r="D203" s="180" t="s">
        <v>205</v>
      </c>
      <c r="E203" s="197" t="s">
        <v>1</v>
      </c>
      <c r="F203" s="198" t="s">
        <v>221</v>
      </c>
      <c r="H203" s="199">
        <v>4.335</v>
      </c>
      <c r="I203" s="200"/>
      <c r="L203" s="196"/>
      <c r="M203" s="201"/>
      <c r="N203" s="202"/>
      <c r="O203" s="202"/>
      <c r="P203" s="202"/>
      <c r="Q203" s="202"/>
      <c r="R203" s="202"/>
      <c r="S203" s="202"/>
      <c r="T203" s="203"/>
      <c r="AT203" s="197" t="s">
        <v>205</v>
      </c>
      <c r="AU203" s="197" t="s">
        <v>86</v>
      </c>
      <c r="AV203" s="14" t="s">
        <v>148</v>
      </c>
      <c r="AW203" s="14" t="s">
        <v>32</v>
      </c>
      <c r="AX203" s="14" t="s">
        <v>84</v>
      </c>
      <c r="AY203" s="197" t="s">
        <v>130</v>
      </c>
    </row>
    <row r="204" spans="1:65" s="2" customFormat="1" ht="16.5" customHeight="1">
      <c r="A204" s="33"/>
      <c r="B204" s="166"/>
      <c r="C204" s="167" t="s">
        <v>8</v>
      </c>
      <c r="D204" s="167" t="s">
        <v>133</v>
      </c>
      <c r="E204" s="168" t="s">
        <v>291</v>
      </c>
      <c r="F204" s="169" t="s">
        <v>292</v>
      </c>
      <c r="G204" s="170" t="s">
        <v>214</v>
      </c>
      <c r="H204" s="171">
        <v>4.335</v>
      </c>
      <c r="I204" s="172"/>
      <c r="J204" s="173">
        <f>ROUND(I204*H204,2)</f>
        <v>0</v>
      </c>
      <c r="K204" s="169" t="s">
        <v>137</v>
      </c>
      <c r="L204" s="34"/>
      <c r="M204" s="174" t="s">
        <v>1</v>
      </c>
      <c r="N204" s="175" t="s">
        <v>42</v>
      </c>
      <c r="O204" s="59"/>
      <c r="P204" s="176">
        <f>O204*H204</f>
        <v>0</v>
      </c>
      <c r="Q204" s="176">
        <v>0</v>
      </c>
      <c r="R204" s="176">
        <f>Q204*H204</f>
        <v>0</v>
      </c>
      <c r="S204" s="176">
        <v>0</v>
      </c>
      <c r="T204" s="177">
        <f>S204*H204</f>
        <v>0</v>
      </c>
      <c r="U204" s="33"/>
      <c r="V204" s="33"/>
      <c r="W204" s="33"/>
      <c r="X204" s="33"/>
      <c r="Y204" s="33"/>
      <c r="Z204" s="33"/>
      <c r="AA204" s="33"/>
      <c r="AB204" s="33"/>
      <c r="AC204" s="33"/>
      <c r="AD204" s="33"/>
      <c r="AE204" s="33"/>
      <c r="AR204" s="178" t="s">
        <v>148</v>
      </c>
      <c r="AT204" s="178" t="s">
        <v>133</v>
      </c>
      <c r="AU204" s="178" t="s">
        <v>86</v>
      </c>
      <c r="AY204" s="18" t="s">
        <v>130</v>
      </c>
      <c r="BE204" s="179">
        <f>IF(N204="základní",J204,0)</f>
        <v>0</v>
      </c>
      <c r="BF204" s="179">
        <f>IF(N204="snížená",J204,0)</f>
        <v>0</v>
      </c>
      <c r="BG204" s="179">
        <f>IF(N204="zákl. přenesená",J204,0)</f>
        <v>0</v>
      </c>
      <c r="BH204" s="179">
        <f>IF(N204="sníž. přenesená",J204,0)</f>
        <v>0</v>
      </c>
      <c r="BI204" s="179">
        <f>IF(N204="nulová",J204,0)</f>
        <v>0</v>
      </c>
      <c r="BJ204" s="18" t="s">
        <v>84</v>
      </c>
      <c r="BK204" s="179">
        <f>ROUND(I204*H204,2)</f>
        <v>0</v>
      </c>
      <c r="BL204" s="18" t="s">
        <v>148</v>
      </c>
      <c r="BM204" s="178" t="s">
        <v>293</v>
      </c>
    </row>
    <row r="205" spans="1:65" s="12" customFormat="1" ht="22.9" customHeight="1">
      <c r="B205" s="153"/>
      <c r="D205" s="154" t="s">
        <v>76</v>
      </c>
      <c r="E205" s="164" t="s">
        <v>158</v>
      </c>
      <c r="F205" s="164" t="s">
        <v>294</v>
      </c>
      <c r="I205" s="156"/>
      <c r="J205" s="165">
        <f>BK205</f>
        <v>0</v>
      </c>
      <c r="L205" s="153"/>
      <c r="M205" s="158"/>
      <c r="N205" s="159"/>
      <c r="O205" s="159"/>
      <c r="P205" s="160">
        <f>SUM(P206:P255)</f>
        <v>0</v>
      </c>
      <c r="Q205" s="159"/>
      <c r="R205" s="160">
        <f>SUM(R206:R255)</f>
        <v>48.333506370000009</v>
      </c>
      <c r="S205" s="159"/>
      <c r="T205" s="161">
        <f>SUM(T206:T255)</f>
        <v>33.826250000000002</v>
      </c>
      <c r="AR205" s="154" t="s">
        <v>84</v>
      </c>
      <c r="AT205" s="162" t="s">
        <v>76</v>
      </c>
      <c r="AU205" s="162" t="s">
        <v>84</v>
      </c>
      <c r="AY205" s="154" t="s">
        <v>130</v>
      </c>
      <c r="BK205" s="163">
        <f>SUM(BK206:BK255)</f>
        <v>0</v>
      </c>
    </row>
    <row r="206" spans="1:65" s="2" customFormat="1" ht="21.75" customHeight="1">
      <c r="A206" s="33"/>
      <c r="B206" s="166"/>
      <c r="C206" s="167" t="s">
        <v>295</v>
      </c>
      <c r="D206" s="167" t="s">
        <v>133</v>
      </c>
      <c r="E206" s="168" t="s">
        <v>296</v>
      </c>
      <c r="F206" s="169" t="s">
        <v>297</v>
      </c>
      <c r="G206" s="170" t="s">
        <v>203</v>
      </c>
      <c r="H206" s="171">
        <v>16</v>
      </c>
      <c r="I206" s="172"/>
      <c r="J206" s="173">
        <f>ROUND(I206*H206,2)</f>
        <v>0</v>
      </c>
      <c r="K206" s="169" t="s">
        <v>137</v>
      </c>
      <c r="L206" s="34"/>
      <c r="M206" s="174" t="s">
        <v>1</v>
      </c>
      <c r="N206" s="175" t="s">
        <v>42</v>
      </c>
      <c r="O206" s="59"/>
      <c r="P206" s="176">
        <f>O206*H206</f>
        <v>0</v>
      </c>
      <c r="Q206" s="176">
        <v>4.4799999999999996E-3</v>
      </c>
      <c r="R206" s="176">
        <f>Q206*H206</f>
        <v>7.1679999999999994E-2</v>
      </c>
      <c r="S206" s="176">
        <v>0</v>
      </c>
      <c r="T206" s="177">
        <f>S206*H206</f>
        <v>0</v>
      </c>
      <c r="U206" s="33"/>
      <c r="V206" s="33"/>
      <c r="W206" s="33"/>
      <c r="X206" s="33"/>
      <c r="Y206" s="33"/>
      <c r="Z206" s="33"/>
      <c r="AA206" s="33"/>
      <c r="AB206" s="33"/>
      <c r="AC206" s="33"/>
      <c r="AD206" s="33"/>
      <c r="AE206" s="33"/>
      <c r="AR206" s="178" t="s">
        <v>148</v>
      </c>
      <c r="AT206" s="178" t="s">
        <v>133</v>
      </c>
      <c r="AU206" s="178" t="s">
        <v>86</v>
      </c>
      <c r="AY206" s="18" t="s">
        <v>130</v>
      </c>
      <c r="BE206" s="179">
        <f>IF(N206="základní",J206,0)</f>
        <v>0</v>
      </c>
      <c r="BF206" s="179">
        <f>IF(N206="snížená",J206,0)</f>
        <v>0</v>
      </c>
      <c r="BG206" s="179">
        <f>IF(N206="zákl. přenesená",J206,0)</f>
        <v>0</v>
      </c>
      <c r="BH206" s="179">
        <f>IF(N206="sníž. přenesená",J206,0)</f>
        <v>0</v>
      </c>
      <c r="BI206" s="179">
        <f>IF(N206="nulová",J206,0)</f>
        <v>0</v>
      </c>
      <c r="BJ206" s="18" t="s">
        <v>84</v>
      </c>
      <c r="BK206" s="179">
        <f>ROUND(I206*H206,2)</f>
        <v>0</v>
      </c>
      <c r="BL206" s="18" t="s">
        <v>148</v>
      </c>
      <c r="BM206" s="178" t="s">
        <v>298</v>
      </c>
    </row>
    <row r="207" spans="1:65" s="13" customFormat="1">
      <c r="B207" s="188"/>
      <c r="D207" s="180" t="s">
        <v>205</v>
      </c>
      <c r="E207" s="189" t="s">
        <v>1</v>
      </c>
      <c r="F207" s="190" t="s">
        <v>299</v>
      </c>
      <c r="H207" s="191">
        <v>16</v>
      </c>
      <c r="I207" s="192"/>
      <c r="L207" s="188"/>
      <c r="M207" s="193"/>
      <c r="N207" s="194"/>
      <c r="O207" s="194"/>
      <c r="P207" s="194"/>
      <c r="Q207" s="194"/>
      <c r="R207" s="194"/>
      <c r="S207" s="194"/>
      <c r="T207" s="195"/>
      <c r="AT207" s="189" t="s">
        <v>205</v>
      </c>
      <c r="AU207" s="189" t="s">
        <v>86</v>
      </c>
      <c r="AV207" s="13" t="s">
        <v>86</v>
      </c>
      <c r="AW207" s="13" t="s">
        <v>32</v>
      </c>
      <c r="AX207" s="13" t="s">
        <v>84</v>
      </c>
      <c r="AY207" s="189" t="s">
        <v>130</v>
      </c>
    </row>
    <row r="208" spans="1:65" s="2" customFormat="1" ht="16.5" customHeight="1">
      <c r="A208" s="33"/>
      <c r="B208" s="166"/>
      <c r="C208" s="167" t="s">
        <v>300</v>
      </c>
      <c r="D208" s="167" t="s">
        <v>133</v>
      </c>
      <c r="E208" s="168" t="s">
        <v>301</v>
      </c>
      <c r="F208" s="169" t="s">
        <v>302</v>
      </c>
      <c r="G208" s="170" t="s">
        <v>214</v>
      </c>
      <c r="H208" s="171">
        <v>145.07400000000001</v>
      </c>
      <c r="I208" s="172"/>
      <c r="J208" s="173">
        <f>ROUND(I208*H208,2)</f>
        <v>0</v>
      </c>
      <c r="K208" s="169" t="s">
        <v>137</v>
      </c>
      <c r="L208" s="34"/>
      <c r="M208" s="174" t="s">
        <v>1</v>
      </c>
      <c r="N208" s="175" t="s">
        <v>42</v>
      </c>
      <c r="O208" s="59"/>
      <c r="P208" s="176">
        <f>O208*H208</f>
        <v>0</v>
      </c>
      <c r="Q208" s="176">
        <v>0.04</v>
      </c>
      <c r="R208" s="176">
        <f>Q208*H208</f>
        <v>5.8029600000000006</v>
      </c>
      <c r="S208" s="176">
        <v>0</v>
      </c>
      <c r="T208" s="177">
        <f>S208*H208</f>
        <v>0</v>
      </c>
      <c r="U208" s="33"/>
      <c r="V208" s="33"/>
      <c r="W208" s="33"/>
      <c r="X208" s="33"/>
      <c r="Y208" s="33"/>
      <c r="Z208" s="33"/>
      <c r="AA208" s="33"/>
      <c r="AB208" s="33"/>
      <c r="AC208" s="33"/>
      <c r="AD208" s="33"/>
      <c r="AE208" s="33"/>
      <c r="AR208" s="178" t="s">
        <v>148</v>
      </c>
      <c r="AT208" s="178" t="s">
        <v>133</v>
      </c>
      <c r="AU208" s="178" t="s">
        <v>86</v>
      </c>
      <c r="AY208" s="18" t="s">
        <v>130</v>
      </c>
      <c r="BE208" s="179">
        <f>IF(N208="základní",J208,0)</f>
        <v>0</v>
      </c>
      <c r="BF208" s="179">
        <f>IF(N208="snížená",J208,0)</f>
        <v>0</v>
      </c>
      <c r="BG208" s="179">
        <f>IF(N208="zákl. přenesená",J208,0)</f>
        <v>0</v>
      </c>
      <c r="BH208" s="179">
        <f>IF(N208="sníž. přenesená",J208,0)</f>
        <v>0</v>
      </c>
      <c r="BI208" s="179">
        <f>IF(N208="nulová",J208,0)</f>
        <v>0</v>
      </c>
      <c r="BJ208" s="18" t="s">
        <v>84</v>
      </c>
      <c r="BK208" s="179">
        <f>ROUND(I208*H208,2)</f>
        <v>0</v>
      </c>
      <c r="BL208" s="18" t="s">
        <v>148</v>
      </c>
      <c r="BM208" s="178" t="s">
        <v>303</v>
      </c>
    </row>
    <row r="209" spans="2:51" s="13" customFormat="1">
      <c r="B209" s="188"/>
      <c r="D209" s="180" t="s">
        <v>205</v>
      </c>
      <c r="E209" s="189" t="s">
        <v>1</v>
      </c>
      <c r="F209" s="190" t="s">
        <v>304</v>
      </c>
      <c r="H209" s="191">
        <v>1.68</v>
      </c>
      <c r="I209" s="192"/>
      <c r="L209" s="188"/>
      <c r="M209" s="193"/>
      <c r="N209" s="194"/>
      <c r="O209" s="194"/>
      <c r="P209" s="194"/>
      <c r="Q209" s="194"/>
      <c r="R209" s="194"/>
      <c r="S209" s="194"/>
      <c r="T209" s="195"/>
      <c r="AT209" s="189" t="s">
        <v>205</v>
      </c>
      <c r="AU209" s="189" t="s">
        <v>86</v>
      </c>
      <c r="AV209" s="13" t="s">
        <v>86</v>
      </c>
      <c r="AW209" s="13" t="s">
        <v>32</v>
      </c>
      <c r="AX209" s="13" t="s">
        <v>77</v>
      </c>
      <c r="AY209" s="189" t="s">
        <v>130</v>
      </c>
    </row>
    <row r="210" spans="2:51" s="15" customFormat="1">
      <c r="B210" s="204"/>
      <c r="D210" s="180" t="s">
        <v>205</v>
      </c>
      <c r="E210" s="205" t="s">
        <v>1</v>
      </c>
      <c r="F210" s="206" t="s">
        <v>305</v>
      </c>
      <c r="H210" s="207">
        <v>1.68</v>
      </c>
      <c r="I210" s="208"/>
      <c r="L210" s="204"/>
      <c r="M210" s="209"/>
      <c r="N210" s="210"/>
      <c r="O210" s="210"/>
      <c r="P210" s="210"/>
      <c r="Q210" s="210"/>
      <c r="R210" s="210"/>
      <c r="S210" s="210"/>
      <c r="T210" s="211"/>
      <c r="AT210" s="205" t="s">
        <v>205</v>
      </c>
      <c r="AU210" s="205" t="s">
        <v>86</v>
      </c>
      <c r="AV210" s="15" t="s">
        <v>144</v>
      </c>
      <c r="AW210" s="15" t="s">
        <v>32</v>
      </c>
      <c r="AX210" s="15" t="s">
        <v>77</v>
      </c>
      <c r="AY210" s="205" t="s">
        <v>130</v>
      </c>
    </row>
    <row r="211" spans="2:51" s="16" customFormat="1">
      <c r="B211" s="212"/>
      <c r="D211" s="180" t="s">
        <v>205</v>
      </c>
      <c r="E211" s="213" t="s">
        <v>1</v>
      </c>
      <c r="F211" s="214" t="s">
        <v>306</v>
      </c>
      <c r="H211" s="213" t="s">
        <v>1</v>
      </c>
      <c r="I211" s="215"/>
      <c r="L211" s="212"/>
      <c r="M211" s="216"/>
      <c r="N211" s="217"/>
      <c r="O211" s="217"/>
      <c r="P211" s="217"/>
      <c r="Q211" s="217"/>
      <c r="R211" s="217"/>
      <c r="S211" s="217"/>
      <c r="T211" s="218"/>
      <c r="AT211" s="213" t="s">
        <v>205</v>
      </c>
      <c r="AU211" s="213" t="s">
        <v>86</v>
      </c>
      <c r="AV211" s="16" t="s">
        <v>84</v>
      </c>
      <c r="AW211" s="16" t="s">
        <v>32</v>
      </c>
      <c r="AX211" s="16" t="s">
        <v>77</v>
      </c>
      <c r="AY211" s="213" t="s">
        <v>130</v>
      </c>
    </row>
    <row r="212" spans="2:51" s="13" customFormat="1">
      <c r="B212" s="188"/>
      <c r="D212" s="180" t="s">
        <v>205</v>
      </c>
      <c r="E212" s="189" t="s">
        <v>1</v>
      </c>
      <c r="F212" s="190" t="s">
        <v>307</v>
      </c>
      <c r="H212" s="191">
        <v>7.2480000000000002</v>
      </c>
      <c r="I212" s="192"/>
      <c r="L212" s="188"/>
      <c r="M212" s="193"/>
      <c r="N212" s="194"/>
      <c r="O212" s="194"/>
      <c r="P212" s="194"/>
      <c r="Q212" s="194"/>
      <c r="R212" s="194"/>
      <c r="S212" s="194"/>
      <c r="T212" s="195"/>
      <c r="AT212" s="189" t="s">
        <v>205</v>
      </c>
      <c r="AU212" s="189" t="s">
        <v>86</v>
      </c>
      <c r="AV212" s="13" t="s">
        <v>86</v>
      </c>
      <c r="AW212" s="13" t="s">
        <v>32</v>
      </c>
      <c r="AX212" s="13" t="s">
        <v>77</v>
      </c>
      <c r="AY212" s="189" t="s">
        <v>130</v>
      </c>
    </row>
    <row r="213" spans="2:51" s="13" customFormat="1">
      <c r="B213" s="188"/>
      <c r="D213" s="180" t="s">
        <v>205</v>
      </c>
      <c r="E213" s="189" t="s">
        <v>1</v>
      </c>
      <c r="F213" s="190" t="s">
        <v>308</v>
      </c>
      <c r="H213" s="191">
        <v>17.940000000000001</v>
      </c>
      <c r="I213" s="192"/>
      <c r="L213" s="188"/>
      <c r="M213" s="193"/>
      <c r="N213" s="194"/>
      <c r="O213" s="194"/>
      <c r="P213" s="194"/>
      <c r="Q213" s="194"/>
      <c r="R213" s="194"/>
      <c r="S213" s="194"/>
      <c r="T213" s="195"/>
      <c r="AT213" s="189" t="s">
        <v>205</v>
      </c>
      <c r="AU213" s="189" t="s">
        <v>86</v>
      </c>
      <c r="AV213" s="13" t="s">
        <v>86</v>
      </c>
      <c r="AW213" s="13" t="s">
        <v>32</v>
      </c>
      <c r="AX213" s="13" t="s">
        <v>77</v>
      </c>
      <c r="AY213" s="189" t="s">
        <v>130</v>
      </c>
    </row>
    <row r="214" spans="2:51" s="13" customFormat="1">
      <c r="B214" s="188"/>
      <c r="D214" s="180" t="s">
        <v>205</v>
      </c>
      <c r="E214" s="189" t="s">
        <v>1</v>
      </c>
      <c r="F214" s="190" t="s">
        <v>309</v>
      </c>
      <c r="H214" s="191">
        <v>17.100000000000001</v>
      </c>
      <c r="I214" s="192"/>
      <c r="L214" s="188"/>
      <c r="M214" s="193"/>
      <c r="N214" s="194"/>
      <c r="O214" s="194"/>
      <c r="P214" s="194"/>
      <c r="Q214" s="194"/>
      <c r="R214" s="194"/>
      <c r="S214" s="194"/>
      <c r="T214" s="195"/>
      <c r="AT214" s="189" t="s">
        <v>205</v>
      </c>
      <c r="AU214" s="189" t="s">
        <v>86</v>
      </c>
      <c r="AV214" s="13" t="s">
        <v>86</v>
      </c>
      <c r="AW214" s="13" t="s">
        <v>32</v>
      </c>
      <c r="AX214" s="13" t="s">
        <v>77</v>
      </c>
      <c r="AY214" s="189" t="s">
        <v>130</v>
      </c>
    </row>
    <row r="215" spans="2:51" s="13" customFormat="1">
      <c r="B215" s="188"/>
      <c r="D215" s="180" t="s">
        <v>205</v>
      </c>
      <c r="E215" s="189" t="s">
        <v>1</v>
      </c>
      <c r="F215" s="190" t="s">
        <v>310</v>
      </c>
      <c r="H215" s="191">
        <v>6.84</v>
      </c>
      <c r="I215" s="192"/>
      <c r="L215" s="188"/>
      <c r="M215" s="193"/>
      <c r="N215" s="194"/>
      <c r="O215" s="194"/>
      <c r="P215" s="194"/>
      <c r="Q215" s="194"/>
      <c r="R215" s="194"/>
      <c r="S215" s="194"/>
      <c r="T215" s="195"/>
      <c r="AT215" s="189" t="s">
        <v>205</v>
      </c>
      <c r="AU215" s="189" t="s">
        <v>86</v>
      </c>
      <c r="AV215" s="13" t="s">
        <v>86</v>
      </c>
      <c r="AW215" s="13" t="s">
        <v>32</v>
      </c>
      <c r="AX215" s="13" t="s">
        <v>77</v>
      </c>
      <c r="AY215" s="189" t="s">
        <v>130</v>
      </c>
    </row>
    <row r="216" spans="2:51" s="13" customFormat="1">
      <c r="B216" s="188"/>
      <c r="D216" s="180" t="s">
        <v>205</v>
      </c>
      <c r="E216" s="189" t="s">
        <v>1</v>
      </c>
      <c r="F216" s="190" t="s">
        <v>311</v>
      </c>
      <c r="H216" s="191">
        <v>17.16</v>
      </c>
      <c r="I216" s="192"/>
      <c r="L216" s="188"/>
      <c r="M216" s="193"/>
      <c r="N216" s="194"/>
      <c r="O216" s="194"/>
      <c r="P216" s="194"/>
      <c r="Q216" s="194"/>
      <c r="R216" s="194"/>
      <c r="S216" s="194"/>
      <c r="T216" s="195"/>
      <c r="AT216" s="189" t="s">
        <v>205</v>
      </c>
      <c r="AU216" s="189" t="s">
        <v>86</v>
      </c>
      <c r="AV216" s="13" t="s">
        <v>86</v>
      </c>
      <c r="AW216" s="13" t="s">
        <v>32</v>
      </c>
      <c r="AX216" s="13" t="s">
        <v>77</v>
      </c>
      <c r="AY216" s="189" t="s">
        <v>130</v>
      </c>
    </row>
    <row r="217" spans="2:51" s="13" customFormat="1">
      <c r="B217" s="188"/>
      <c r="D217" s="180" t="s">
        <v>205</v>
      </c>
      <c r="E217" s="189" t="s">
        <v>1</v>
      </c>
      <c r="F217" s="190" t="s">
        <v>312</v>
      </c>
      <c r="H217" s="191">
        <v>17.724</v>
      </c>
      <c r="I217" s="192"/>
      <c r="L217" s="188"/>
      <c r="M217" s="193"/>
      <c r="N217" s="194"/>
      <c r="O217" s="194"/>
      <c r="P217" s="194"/>
      <c r="Q217" s="194"/>
      <c r="R217" s="194"/>
      <c r="S217" s="194"/>
      <c r="T217" s="195"/>
      <c r="AT217" s="189" t="s">
        <v>205</v>
      </c>
      <c r="AU217" s="189" t="s">
        <v>86</v>
      </c>
      <c r="AV217" s="13" t="s">
        <v>86</v>
      </c>
      <c r="AW217" s="13" t="s">
        <v>32</v>
      </c>
      <c r="AX217" s="13" t="s">
        <v>77</v>
      </c>
      <c r="AY217" s="189" t="s">
        <v>130</v>
      </c>
    </row>
    <row r="218" spans="2:51" s="13" customFormat="1">
      <c r="B218" s="188"/>
      <c r="D218" s="180" t="s">
        <v>205</v>
      </c>
      <c r="E218" s="189" t="s">
        <v>1</v>
      </c>
      <c r="F218" s="190" t="s">
        <v>313</v>
      </c>
      <c r="H218" s="191">
        <v>6.99</v>
      </c>
      <c r="I218" s="192"/>
      <c r="L218" s="188"/>
      <c r="M218" s="193"/>
      <c r="N218" s="194"/>
      <c r="O218" s="194"/>
      <c r="P218" s="194"/>
      <c r="Q218" s="194"/>
      <c r="R218" s="194"/>
      <c r="S218" s="194"/>
      <c r="T218" s="195"/>
      <c r="AT218" s="189" t="s">
        <v>205</v>
      </c>
      <c r="AU218" s="189" t="s">
        <v>86</v>
      </c>
      <c r="AV218" s="13" t="s">
        <v>86</v>
      </c>
      <c r="AW218" s="13" t="s">
        <v>32</v>
      </c>
      <c r="AX218" s="13" t="s">
        <v>77</v>
      </c>
      <c r="AY218" s="189" t="s">
        <v>130</v>
      </c>
    </row>
    <row r="219" spans="2:51" s="13" customFormat="1">
      <c r="B219" s="188"/>
      <c r="D219" s="180" t="s">
        <v>205</v>
      </c>
      <c r="E219" s="189" t="s">
        <v>1</v>
      </c>
      <c r="F219" s="190" t="s">
        <v>314</v>
      </c>
      <c r="H219" s="191">
        <v>15.215999999999999</v>
      </c>
      <c r="I219" s="192"/>
      <c r="L219" s="188"/>
      <c r="M219" s="193"/>
      <c r="N219" s="194"/>
      <c r="O219" s="194"/>
      <c r="P219" s="194"/>
      <c r="Q219" s="194"/>
      <c r="R219" s="194"/>
      <c r="S219" s="194"/>
      <c r="T219" s="195"/>
      <c r="AT219" s="189" t="s">
        <v>205</v>
      </c>
      <c r="AU219" s="189" t="s">
        <v>86</v>
      </c>
      <c r="AV219" s="13" t="s">
        <v>86</v>
      </c>
      <c r="AW219" s="13" t="s">
        <v>32</v>
      </c>
      <c r="AX219" s="13" t="s">
        <v>77</v>
      </c>
      <c r="AY219" s="189" t="s">
        <v>130</v>
      </c>
    </row>
    <row r="220" spans="2:51" s="13" customFormat="1" ht="22.5">
      <c r="B220" s="188"/>
      <c r="D220" s="180" t="s">
        <v>205</v>
      </c>
      <c r="E220" s="189" t="s">
        <v>1</v>
      </c>
      <c r="F220" s="190" t="s">
        <v>315</v>
      </c>
      <c r="H220" s="191">
        <v>19.116</v>
      </c>
      <c r="I220" s="192"/>
      <c r="L220" s="188"/>
      <c r="M220" s="193"/>
      <c r="N220" s="194"/>
      <c r="O220" s="194"/>
      <c r="P220" s="194"/>
      <c r="Q220" s="194"/>
      <c r="R220" s="194"/>
      <c r="S220" s="194"/>
      <c r="T220" s="195"/>
      <c r="AT220" s="189" t="s">
        <v>205</v>
      </c>
      <c r="AU220" s="189" t="s">
        <v>86</v>
      </c>
      <c r="AV220" s="13" t="s">
        <v>86</v>
      </c>
      <c r="AW220" s="13" t="s">
        <v>32</v>
      </c>
      <c r="AX220" s="13" t="s">
        <v>77</v>
      </c>
      <c r="AY220" s="189" t="s">
        <v>130</v>
      </c>
    </row>
    <row r="221" spans="2:51" s="13" customFormat="1" ht="22.5">
      <c r="B221" s="188"/>
      <c r="D221" s="180" t="s">
        <v>205</v>
      </c>
      <c r="E221" s="189" t="s">
        <v>1</v>
      </c>
      <c r="F221" s="190" t="s">
        <v>316</v>
      </c>
      <c r="H221" s="191">
        <v>8.76</v>
      </c>
      <c r="I221" s="192"/>
      <c r="L221" s="188"/>
      <c r="M221" s="193"/>
      <c r="N221" s="194"/>
      <c r="O221" s="194"/>
      <c r="P221" s="194"/>
      <c r="Q221" s="194"/>
      <c r="R221" s="194"/>
      <c r="S221" s="194"/>
      <c r="T221" s="195"/>
      <c r="AT221" s="189" t="s">
        <v>205</v>
      </c>
      <c r="AU221" s="189" t="s">
        <v>86</v>
      </c>
      <c r="AV221" s="13" t="s">
        <v>86</v>
      </c>
      <c r="AW221" s="13" t="s">
        <v>32</v>
      </c>
      <c r="AX221" s="13" t="s">
        <v>77</v>
      </c>
      <c r="AY221" s="189" t="s">
        <v>130</v>
      </c>
    </row>
    <row r="222" spans="2:51" s="13" customFormat="1">
      <c r="B222" s="188"/>
      <c r="D222" s="180" t="s">
        <v>205</v>
      </c>
      <c r="E222" s="189" t="s">
        <v>1</v>
      </c>
      <c r="F222" s="190" t="s">
        <v>317</v>
      </c>
      <c r="H222" s="191">
        <v>9.3000000000000007</v>
      </c>
      <c r="I222" s="192"/>
      <c r="L222" s="188"/>
      <c r="M222" s="193"/>
      <c r="N222" s="194"/>
      <c r="O222" s="194"/>
      <c r="P222" s="194"/>
      <c r="Q222" s="194"/>
      <c r="R222" s="194"/>
      <c r="S222" s="194"/>
      <c r="T222" s="195"/>
      <c r="AT222" s="189" t="s">
        <v>205</v>
      </c>
      <c r="AU222" s="189" t="s">
        <v>86</v>
      </c>
      <c r="AV222" s="13" t="s">
        <v>86</v>
      </c>
      <c r="AW222" s="13" t="s">
        <v>32</v>
      </c>
      <c r="AX222" s="13" t="s">
        <v>77</v>
      </c>
      <c r="AY222" s="189" t="s">
        <v>130</v>
      </c>
    </row>
    <row r="223" spans="2:51" s="15" customFormat="1">
      <c r="B223" s="204"/>
      <c r="D223" s="180" t="s">
        <v>205</v>
      </c>
      <c r="E223" s="205" t="s">
        <v>1</v>
      </c>
      <c r="F223" s="206" t="s">
        <v>318</v>
      </c>
      <c r="H223" s="207">
        <v>143.39400000000001</v>
      </c>
      <c r="I223" s="208"/>
      <c r="L223" s="204"/>
      <c r="M223" s="209"/>
      <c r="N223" s="210"/>
      <c r="O223" s="210"/>
      <c r="P223" s="210"/>
      <c r="Q223" s="210"/>
      <c r="R223" s="210"/>
      <c r="S223" s="210"/>
      <c r="T223" s="211"/>
      <c r="AT223" s="205" t="s">
        <v>205</v>
      </c>
      <c r="AU223" s="205" t="s">
        <v>86</v>
      </c>
      <c r="AV223" s="15" t="s">
        <v>144</v>
      </c>
      <c r="AW223" s="15" t="s">
        <v>32</v>
      </c>
      <c r="AX223" s="15" t="s">
        <v>77</v>
      </c>
      <c r="AY223" s="205" t="s">
        <v>130</v>
      </c>
    </row>
    <row r="224" spans="2:51" s="14" customFormat="1">
      <c r="B224" s="196"/>
      <c r="D224" s="180" t="s">
        <v>205</v>
      </c>
      <c r="E224" s="197" t="s">
        <v>1</v>
      </c>
      <c r="F224" s="198" t="s">
        <v>221</v>
      </c>
      <c r="H224" s="199">
        <v>145.07400000000001</v>
      </c>
      <c r="I224" s="200"/>
      <c r="L224" s="196"/>
      <c r="M224" s="201"/>
      <c r="N224" s="202"/>
      <c r="O224" s="202"/>
      <c r="P224" s="202"/>
      <c r="Q224" s="202"/>
      <c r="R224" s="202"/>
      <c r="S224" s="202"/>
      <c r="T224" s="203"/>
      <c r="AT224" s="197" t="s">
        <v>205</v>
      </c>
      <c r="AU224" s="197" t="s">
        <v>86</v>
      </c>
      <c r="AV224" s="14" t="s">
        <v>148</v>
      </c>
      <c r="AW224" s="14" t="s">
        <v>32</v>
      </c>
      <c r="AX224" s="14" t="s">
        <v>84</v>
      </c>
      <c r="AY224" s="197" t="s">
        <v>130</v>
      </c>
    </row>
    <row r="225" spans="1:65" s="2" customFormat="1" ht="21.75" customHeight="1">
      <c r="A225" s="33"/>
      <c r="B225" s="166"/>
      <c r="C225" s="167" t="s">
        <v>319</v>
      </c>
      <c r="D225" s="167" t="s">
        <v>133</v>
      </c>
      <c r="E225" s="168" t="s">
        <v>320</v>
      </c>
      <c r="F225" s="169" t="s">
        <v>321</v>
      </c>
      <c r="G225" s="170" t="s">
        <v>214</v>
      </c>
      <c r="H225" s="171">
        <v>1.68</v>
      </c>
      <c r="I225" s="172"/>
      <c r="J225" s="173">
        <f>ROUND(I225*H225,2)</f>
        <v>0</v>
      </c>
      <c r="K225" s="169" t="s">
        <v>137</v>
      </c>
      <c r="L225" s="34"/>
      <c r="M225" s="174" t="s">
        <v>1</v>
      </c>
      <c r="N225" s="175" t="s">
        <v>42</v>
      </c>
      <c r="O225" s="59"/>
      <c r="P225" s="176">
        <f>O225*H225</f>
        <v>0</v>
      </c>
      <c r="Q225" s="176">
        <v>4.0629999999999999E-2</v>
      </c>
      <c r="R225" s="176">
        <f>Q225*H225</f>
        <v>6.8258399999999997E-2</v>
      </c>
      <c r="S225" s="176">
        <v>0</v>
      </c>
      <c r="T225" s="177">
        <f>S225*H225</f>
        <v>0</v>
      </c>
      <c r="U225" s="33"/>
      <c r="V225" s="33"/>
      <c r="W225" s="33"/>
      <c r="X225" s="33"/>
      <c r="Y225" s="33"/>
      <c r="Z225" s="33"/>
      <c r="AA225" s="33"/>
      <c r="AB225" s="33"/>
      <c r="AC225" s="33"/>
      <c r="AD225" s="33"/>
      <c r="AE225" s="33"/>
      <c r="AR225" s="178" t="s">
        <v>148</v>
      </c>
      <c r="AT225" s="178" t="s">
        <v>133</v>
      </c>
      <c r="AU225" s="178" t="s">
        <v>86</v>
      </c>
      <c r="AY225" s="18" t="s">
        <v>130</v>
      </c>
      <c r="BE225" s="179">
        <f>IF(N225="základní",J225,0)</f>
        <v>0</v>
      </c>
      <c r="BF225" s="179">
        <f>IF(N225="snížená",J225,0)</f>
        <v>0</v>
      </c>
      <c r="BG225" s="179">
        <f>IF(N225="zákl. přenesená",J225,0)</f>
        <v>0</v>
      </c>
      <c r="BH225" s="179">
        <f>IF(N225="sníž. přenesená",J225,0)</f>
        <v>0</v>
      </c>
      <c r="BI225" s="179">
        <f>IF(N225="nulová",J225,0)</f>
        <v>0</v>
      </c>
      <c r="BJ225" s="18" t="s">
        <v>84</v>
      </c>
      <c r="BK225" s="179">
        <f>ROUND(I225*H225,2)</f>
        <v>0</v>
      </c>
      <c r="BL225" s="18" t="s">
        <v>148</v>
      </c>
      <c r="BM225" s="178" t="s">
        <v>322</v>
      </c>
    </row>
    <row r="226" spans="1:65" s="2" customFormat="1" ht="21.75" customHeight="1">
      <c r="A226" s="33"/>
      <c r="B226" s="166"/>
      <c r="C226" s="167" t="s">
        <v>323</v>
      </c>
      <c r="D226" s="167" t="s">
        <v>133</v>
      </c>
      <c r="E226" s="168" t="s">
        <v>324</v>
      </c>
      <c r="F226" s="169" t="s">
        <v>325</v>
      </c>
      <c r="G226" s="170" t="s">
        <v>214</v>
      </c>
      <c r="H226" s="171">
        <v>143.39400000000001</v>
      </c>
      <c r="I226" s="172"/>
      <c r="J226" s="173">
        <f>ROUND(I226*H226,2)</f>
        <v>0</v>
      </c>
      <c r="K226" s="169" t="s">
        <v>137</v>
      </c>
      <c r="L226" s="34"/>
      <c r="M226" s="174" t="s">
        <v>1</v>
      </c>
      <c r="N226" s="175" t="s">
        <v>42</v>
      </c>
      <c r="O226" s="59"/>
      <c r="P226" s="176">
        <f>O226*H226</f>
        <v>0</v>
      </c>
      <c r="Q226" s="176">
        <v>4.0629999999999999E-2</v>
      </c>
      <c r="R226" s="176">
        <f>Q226*H226</f>
        <v>5.8260982200000004</v>
      </c>
      <c r="S226" s="176">
        <v>0</v>
      </c>
      <c r="T226" s="177">
        <f>S226*H226</f>
        <v>0</v>
      </c>
      <c r="U226" s="33"/>
      <c r="V226" s="33"/>
      <c r="W226" s="33"/>
      <c r="X226" s="33"/>
      <c r="Y226" s="33"/>
      <c r="Z226" s="33"/>
      <c r="AA226" s="33"/>
      <c r="AB226" s="33"/>
      <c r="AC226" s="33"/>
      <c r="AD226" s="33"/>
      <c r="AE226" s="33"/>
      <c r="AR226" s="178" t="s">
        <v>148</v>
      </c>
      <c r="AT226" s="178" t="s">
        <v>133</v>
      </c>
      <c r="AU226" s="178" t="s">
        <v>86</v>
      </c>
      <c r="AY226" s="18" t="s">
        <v>130</v>
      </c>
      <c r="BE226" s="179">
        <f>IF(N226="základní",J226,0)</f>
        <v>0</v>
      </c>
      <c r="BF226" s="179">
        <f>IF(N226="snížená",J226,0)</f>
        <v>0</v>
      </c>
      <c r="BG226" s="179">
        <f>IF(N226="zákl. přenesená",J226,0)</f>
        <v>0</v>
      </c>
      <c r="BH226" s="179">
        <f>IF(N226="sníž. přenesená",J226,0)</f>
        <v>0</v>
      </c>
      <c r="BI226" s="179">
        <f>IF(N226="nulová",J226,0)</f>
        <v>0</v>
      </c>
      <c r="BJ226" s="18" t="s">
        <v>84</v>
      </c>
      <c r="BK226" s="179">
        <f>ROUND(I226*H226,2)</f>
        <v>0</v>
      </c>
      <c r="BL226" s="18" t="s">
        <v>148</v>
      </c>
      <c r="BM226" s="178" t="s">
        <v>326</v>
      </c>
    </row>
    <row r="227" spans="1:65" s="16" customFormat="1">
      <c r="B227" s="212"/>
      <c r="D227" s="180" t="s">
        <v>205</v>
      </c>
      <c r="E227" s="213" t="s">
        <v>1</v>
      </c>
      <c r="F227" s="214" t="s">
        <v>306</v>
      </c>
      <c r="H227" s="213" t="s">
        <v>1</v>
      </c>
      <c r="I227" s="215"/>
      <c r="L227" s="212"/>
      <c r="M227" s="216"/>
      <c r="N227" s="217"/>
      <c r="O227" s="217"/>
      <c r="P227" s="217"/>
      <c r="Q227" s="217"/>
      <c r="R227" s="217"/>
      <c r="S227" s="217"/>
      <c r="T227" s="218"/>
      <c r="AT227" s="213" t="s">
        <v>205</v>
      </c>
      <c r="AU227" s="213" t="s">
        <v>86</v>
      </c>
      <c r="AV227" s="16" t="s">
        <v>84</v>
      </c>
      <c r="AW227" s="16" t="s">
        <v>32</v>
      </c>
      <c r="AX227" s="16" t="s">
        <v>77</v>
      </c>
      <c r="AY227" s="213" t="s">
        <v>130</v>
      </c>
    </row>
    <row r="228" spans="1:65" s="13" customFormat="1">
      <c r="B228" s="188"/>
      <c r="D228" s="180" t="s">
        <v>205</v>
      </c>
      <c r="E228" s="189" t="s">
        <v>1</v>
      </c>
      <c r="F228" s="190" t="s">
        <v>307</v>
      </c>
      <c r="H228" s="191">
        <v>7.2480000000000002</v>
      </c>
      <c r="I228" s="192"/>
      <c r="L228" s="188"/>
      <c r="M228" s="193"/>
      <c r="N228" s="194"/>
      <c r="O228" s="194"/>
      <c r="P228" s="194"/>
      <c r="Q228" s="194"/>
      <c r="R228" s="194"/>
      <c r="S228" s="194"/>
      <c r="T228" s="195"/>
      <c r="AT228" s="189" t="s">
        <v>205</v>
      </c>
      <c r="AU228" s="189" t="s">
        <v>86</v>
      </c>
      <c r="AV228" s="13" t="s">
        <v>86</v>
      </c>
      <c r="AW228" s="13" t="s">
        <v>32</v>
      </c>
      <c r="AX228" s="13" t="s">
        <v>77</v>
      </c>
      <c r="AY228" s="189" t="s">
        <v>130</v>
      </c>
    </row>
    <row r="229" spans="1:65" s="13" customFormat="1">
      <c r="B229" s="188"/>
      <c r="D229" s="180" t="s">
        <v>205</v>
      </c>
      <c r="E229" s="189" t="s">
        <v>1</v>
      </c>
      <c r="F229" s="190" t="s">
        <v>308</v>
      </c>
      <c r="H229" s="191">
        <v>17.940000000000001</v>
      </c>
      <c r="I229" s="192"/>
      <c r="L229" s="188"/>
      <c r="M229" s="193"/>
      <c r="N229" s="194"/>
      <c r="O229" s="194"/>
      <c r="P229" s="194"/>
      <c r="Q229" s="194"/>
      <c r="R229" s="194"/>
      <c r="S229" s="194"/>
      <c r="T229" s="195"/>
      <c r="AT229" s="189" t="s">
        <v>205</v>
      </c>
      <c r="AU229" s="189" t="s">
        <v>86</v>
      </c>
      <c r="AV229" s="13" t="s">
        <v>86</v>
      </c>
      <c r="AW229" s="13" t="s">
        <v>32</v>
      </c>
      <c r="AX229" s="13" t="s">
        <v>77</v>
      </c>
      <c r="AY229" s="189" t="s">
        <v>130</v>
      </c>
    </row>
    <row r="230" spans="1:65" s="13" customFormat="1">
      <c r="B230" s="188"/>
      <c r="D230" s="180" t="s">
        <v>205</v>
      </c>
      <c r="E230" s="189" t="s">
        <v>1</v>
      </c>
      <c r="F230" s="190" t="s">
        <v>309</v>
      </c>
      <c r="H230" s="191">
        <v>17.100000000000001</v>
      </c>
      <c r="I230" s="192"/>
      <c r="L230" s="188"/>
      <c r="M230" s="193"/>
      <c r="N230" s="194"/>
      <c r="O230" s="194"/>
      <c r="P230" s="194"/>
      <c r="Q230" s="194"/>
      <c r="R230" s="194"/>
      <c r="S230" s="194"/>
      <c r="T230" s="195"/>
      <c r="AT230" s="189" t="s">
        <v>205</v>
      </c>
      <c r="AU230" s="189" t="s">
        <v>86</v>
      </c>
      <c r="AV230" s="13" t="s">
        <v>86</v>
      </c>
      <c r="AW230" s="13" t="s">
        <v>32</v>
      </c>
      <c r="AX230" s="13" t="s">
        <v>77</v>
      </c>
      <c r="AY230" s="189" t="s">
        <v>130</v>
      </c>
    </row>
    <row r="231" spans="1:65" s="13" customFormat="1">
      <c r="B231" s="188"/>
      <c r="D231" s="180" t="s">
        <v>205</v>
      </c>
      <c r="E231" s="189" t="s">
        <v>1</v>
      </c>
      <c r="F231" s="190" t="s">
        <v>310</v>
      </c>
      <c r="H231" s="191">
        <v>6.84</v>
      </c>
      <c r="I231" s="192"/>
      <c r="L231" s="188"/>
      <c r="M231" s="193"/>
      <c r="N231" s="194"/>
      <c r="O231" s="194"/>
      <c r="P231" s="194"/>
      <c r="Q231" s="194"/>
      <c r="R231" s="194"/>
      <c r="S231" s="194"/>
      <c r="T231" s="195"/>
      <c r="AT231" s="189" t="s">
        <v>205</v>
      </c>
      <c r="AU231" s="189" t="s">
        <v>86</v>
      </c>
      <c r="AV231" s="13" t="s">
        <v>86</v>
      </c>
      <c r="AW231" s="13" t="s">
        <v>32</v>
      </c>
      <c r="AX231" s="13" t="s">
        <v>77</v>
      </c>
      <c r="AY231" s="189" t="s">
        <v>130</v>
      </c>
    </row>
    <row r="232" spans="1:65" s="13" customFormat="1">
      <c r="B232" s="188"/>
      <c r="D232" s="180" t="s">
        <v>205</v>
      </c>
      <c r="E232" s="189" t="s">
        <v>1</v>
      </c>
      <c r="F232" s="190" t="s">
        <v>311</v>
      </c>
      <c r="H232" s="191">
        <v>17.16</v>
      </c>
      <c r="I232" s="192"/>
      <c r="L232" s="188"/>
      <c r="M232" s="193"/>
      <c r="N232" s="194"/>
      <c r="O232" s="194"/>
      <c r="P232" s="194"/>
      <c r="Q232" s="194"/>
      <c r="R232" s="194"/>
      <c r="S232" s="194"/>
      <c r="T232" s="195"/>
      <c r="AT232" s="189" t="s">
        <v>205</v>
      </c>
      <c r="AU232" s="189" t="s">
        <v>86</v>
      </c>
      <c r="AV232" s="13" t="s">
        <v>86</v>
      </c>
      <c r="AW232" s="13" t="s">
        <v>32</v>
      </c>
      <c r="AX232" s="13" t="s">
        <v>77</v>
      </c>
      <c r="AY232" s="189" t="s">
        <v>130</v>
      </c>
    </row>
    <row r="233" spans="1:65" s="13" customFormat="1">
      <c r="B233" s="188"/>
      <c r="D233" s="180" t="s">
        <v>205</v>
      </c>
      <c r="E233" s="189" t="s">
        <v>1</v>
      </c>
      <c r="F233" s="190" t="s">
        <v>312</v>
      </c>
      <c r="H233" s="191">
        <v>17.724</v>
      </c>
      <c r="I233" s="192"/>
      <c r="L233" s="188"/>
      <c r="M233" s="193"/>
      <c r="N233" s="194"/>
      <c r="O233" s="194"/>
      <c r="P233" s="194"/>
      <c r="Q233" s="194"/>
      <c r="R233" s="194"/>
      <c r="S233" s="194"/>
      <c r="T233" s="195"/>
      <c r="AT233" s="189" t="s">
        <v>205</v>
      </c>
      <c r="AU233" s="189" t="s">
        <v>86</v>
      </c>
      <c r="AV233" s="13" t="s">
        <v>86</v>
      </c>
      <c r="AW233" s="13" t="s">
        <v>32</v>
      </c>
      <c r="AX233" s="13" t="s">
        <v>77</v>
      </c>
      <c r="AY233" s="189" t="s">
        <v>130</v>
      </c>
    </row>
    <row r="234" spans="1:65" s="13" customFormat="1">
      <c r="B234" s="188"/>
      <c r="D234" s="180" t="s">
        <v>205</v>
      </c>
      <c r="E234" s="189" t="s">
        <v>1</v>
      </c>
      <c r="F234" s="190" t="s">
        <v>313</v>
      </c>
      <c r="H234" s="191">
        <v>6.99</v>
      </c>
      <c r="I234" s="192"/>
      <c r="L234" s="188"/>
      <c r="M234" s="193"/>
      <c r="N234" s="194"/>
      <c r="O234" s="194"/>
      <c r="P234" s="194"/>
      <c r="Q234" s="194"/>
      <c r="R234" s="194"/>
      <c r="S234" s="194"/>
      <c r="T234" s="195"/>
      <c r="AT234" s="189" t="s">
        <v>205</v>
      </c>
      <c r="AU234" s="189" t="s">
        <v>86</v>
      </c>
      <c r="AV234" s="13" t="s">
        <v>86</v>
      </c>
      <c r="AW234" s="13" t="s">
        <v>32</v>
      </c>
      <c r="AX234" s="13" t="s">
        <v>77</v>
      </c>
      <c r="AY234" s="189" t="s">
        <v>130</v>
      </c>
    </row>
    <row r="235" spans="1:65" s="13" customFormat="1">
      <c r="B235" s="188"/>
      <c r="D235" s="180" t="s">
        <v>205</v>
      </c>
      <c r="E235" s="189" t="s">
        <v>1</v>
      </c>
      <c r="F235" s="190" t="s">
        <v>314</v>
      </c>
      <c r="H235" s="191">
        <v>15.215999999999999</v>
      </c>
      <c r="I235" s="192"/>
      <c r="L235" s="188"/>
      <c r="M235" s="193"/>
      <c r="N235" s="194"/>
      <c r="O235" s="194"/>
      <c r="P235" s="194"/>
      <c r="Q235" s="194"/>
      <c r="R235" s="194"/>
      <c r="S235" s="194"/>
      <c r="T235" s="195"/>
      <c r="AT235" s="189" t="s">
        <v>205</v>
      </c>
      <c r="AU235" s="189" t="s">
        <v>86</v>
      </c>
      <c r="AV235" s="13" t="s">
        <v>86</v>
      </c>
      <c r="AW235" s="13" t="s">
        <v>32</v>
      </c>
      <c r="AX235" s="13" t="s">
        <v>77</v>
      </c>
      <c r="AY235" s="189" t="s">
        <v>130</v>
      </c>
    </row>
    <row r="236" spans="1:65" s="13" customFormat="1" ht="22.5">
      <c r="B236" s="188"/>
      <c r="D236" s="180" t="s">
        <v>205</v>
      </c>
      <c r="E236" s="189" t="s">
        <v>1</v>
      </c>
      <c r="F236" s="190" t="s">
        <v>315</v>
      </c>
      <c r="H236" s="191">
        <v>19.116</v>
      </c>
      <c r="I236" s="192"/>
      <c r="L236" s="188"/>
      <c r="M236" s="193"/>
      <c r="N236" s="194"/>
      <c r="O236" s="194"/>
      <c r="P236" s="194"/>
      <c r="Q236" s="194"/>
      <c r="R236" s="194"/>
      <c r="S236" s="194"/>
      <c r="T236" s="195"/>
      <c r="AT236" s="189" t="s">
        <v>205</v>
      </c>
      <c r="AU236" s="189" t="s">
        <v>86</v>
      </c>
      <c r="AV236" s="13" t="s">
        <v>86</v>
      </c>
      <c r="AW236" s="13" t="s">
        <v>32</v>
      </c>
      <c r="AX236" s="13" t="s">
        <v>77</v>
      </c>
      <c r="AY236" s="189" t="s">
        <v>130</v>
      </c>
    </row>
    <row r="237" spans="1:65" s="13" customFormat="1" ht="22.5">
      <c r="B237" s="188"/>
      <c r="D237" s="180" t="s">
        <v>205</v>
      </c>
      <c r="E237" s="189" t="s">
        <v>1</v>
      </c>
      <c r="F237" s="190" t="s">
        <v>316</v>
      </c>
      <c r="H237" s="191">
        <v>8.76</v>
      </c>
      <c r="I237" s="192"/>
      <c r="L237" s="188"/>
      <c r="M237" s="193"/>
      <c r="N237" s="194"/>
      <c r="O237" s="194"/>
      <c r="P237" s="194"/>
      <c r="Q237" s="194"/>
      <c r="R237" s="194"/>
      <c r="S237" s="194"/>
      <c r="T237" s="195"/>
      <c r="AT237" s="189" t="s">
        <v>205</v>
      </c>
      <c r="AU237" s="189" t="s">
        <v>86</v>
      </c>
      <c r="AV237" s="13" t="s">
        <v>86</v>
      </c>
      <c r="AW237" s="13" t="s">
        <v>32</v>
      </c>
      <c r="AX237" s="13" t="s">
        <v>77</v>
      </c>
      <c r="AY237" s="189" t="s">
        <v>130</v>
      </c>
    </row>
    <row r="238" spans="1:65" s="13" customFormat="1">
      <c r="B238" s="188"/>
      <c r="D238" s="180" t="s">
        <v>205</v>
      </c>
      <c r="E238" s="189" t="s">
        <v>1</v>
      </c>
      <c r="F238" s="190" t="s">
        <v>317</v>
      </c>
      <c r="H238" s="191">
        <v>9.3000000000000007</v>
      </c>
      <c r="I238" s="192"/>
      <c r="L238" s="188"/>
      <c r="M238" s="193"/>
      <c r="N238" s="194"/>
      <c r="O238" s="194"/>
      <c r="P238" s="194"/>
      <c r="Q238" s="194"/>
      <c r="R238" s="194"/>
      <c r="S238" s="194"/>
      <c r="T238" s="195"/>
      <c r="AT238" s="189" t="s">
        <v>205</v>
      </c>
      <c r="AU238" s="189" t="s">
        <v>86</v>
      </c>
      <c r="AV238" s="13" t="s">
        <v>86</v>
      </c>
      <c r="AW238" s="13" t="s">
        <v>32</v>
      </c>
      <c r="AX238" s="13" t="s">
        <v>77</v>
      </c>
      <c r="AY238" s="189" t="s">
        <v>130</v>
      </c>
    </row>
    <row r="239" spans="1:65" s="15" customFormat="1">
      <c r="B239" s="204"/>
      <c r="D239" s="180" t="s">
        <v>205</v>
      </c>
      <c r="E239" s="205" t="s">
        <v>1</v>
      </c>
      <c r="F239" s="206" t="s">
        <v>318</v>
      </c>
      <c r="H239" s="207">
        <v>143.39400000000001</v>
      </c>
      <c r="I239" s="208"/>
      <c r="L239" s="204"/>
      <c r="M239" s="209"/>
      <c r="N239" s="210"/>
      <c r="O239" s="210"/>
      <c r="P239" s="210"/>
      <c r="Q239" s="210"/>
      <c r="R239" s="210"/>
      <c r="S239" s="210"/>
      <c r="T239" s="211"/>
      <c r="AT239" s="205" t="s">
        <v>205</v>
      </c>
      <c r="AU239" s="205" t="s">
        <v>86</v>
      </c>
      <c r="AV239" s="15" t="s">
        <v>144</v>
      </c>
      <c r="AW239" s="15" t="s">
        <v>32</v>
      </c>
      <c r="AX239" s="15" t="s">
        <v>77</v>
      </c>
      <c r="AY239" s="205" t="s">
        <v>130</v>
      </c>
    </row>
    <row r="240" spans="1:65" s="14" customFormat="1">
      <c r="B240" s="196"/>
      <c r="D240" s="180" t="s">
        <v>205</v>
      </c>
      <c r="E240" s="197" t="s">
        <v>1</v>
      </c>
      <c r="F240" s="198" t="s">
        <v>221</v>
      </c>
      <c r="H240" s="199">
        <v>143.39400000000001</v>
      </c>
      <c r="I240" s="200"/>
      <c r="L240" s="196"/>
      <c r="M240" s="201"/>
      <c r="N240" s="202"/>
      <c r="O240" s="202"/>
      <c r="P240" s="202"/>
      <c r="Q240" s="202"/>
      <c r="R240" s="202"/>
      <c r="S240" s="202"/>
      <c r="T240" s="203"/>
      <c r="AT240" s="197" t="s">
        <v>205</v>
      </c>
      <c r="AU240" s="197" t="s">
        <v>86</v>
      </c>
      <c r="AV240" s="14" t="s">
        <v>148</v>
      </c>
      <c r="AW240" s="14" t="s">
        <v>32</v>
      </c>
      <c r="AX240" s="14" t="s">
        <v>84</v>
      </c>
      <c r="AY240" s="197" t="s">
        <v>130</v>
      </c>
    </row>
    <row r="241" spans="1:65" s="2" customFormat="1" ht="21.75" customHeight="1">
      <c r="A241" s="33"/>
      <c r="B241" s="166"/>
      <c r="C241" s="167" t="s">
        <v>327</v>
      </c>
      <c r="D241" s="167" t="s">
        <v>133</v>
      </c>
      <c r="E241" s="168" t="s">
        <v>328</v>
      </c>
      <c r="F241" s="169" t="s">
        <v>329</v>
      </c>
      <c r="G241" s="170" t="s">
        <v>214</v>
      </c>
      <c r="H241" s="171">
        <v>178.125</v>
      </c>
      <c r="I241" s="172"/>
      <c r="J241" s="173">
        <f>ROUND(I241*H241,2)</f>
        <v>0</v>
      </c>
      <c r="K241" s="169" t="s">
        <v>137</v>
      </c>
      <c r="L241" s="34"/>
      <c r="M241" s="174" t="s">
        <v>1</v>
      </c>
      <c r="N241" s="175" t="s">
        <v>42</v>
      </c>
      <c r="O241" s="59"/>
      <c r="P241" s="176">
        <f>O241*H241</f>
        <v>0</v>
      </c>
      <c r="Q241" s="176">
        <v>1.7000000000000001E-2</v>
      </c>
      <c r="R241" s="176">
        <f>Q241*H241</f>
        <v>3.0281250000000002</v>
      </c>
      <c r="S241" s="176">
        <v>0</v>
      </c>
      <c r="T241" s="177">
        <f>S241*H241</f>
        <v>0</v>
      </c>
      <c r="U241" s="33"/>
      <c r="V241" s="33"/>
      <c r="W241" s="33"/>
      <c r="X241" s="33"/>
      <c r="Y241" s="33"/>
      <c r="Z241" s="33"/>
      <c r="AA241" s="33"/>
      <c r="AB241" s="33"/>
      <c r="AC241" s="33"/>
      <c r="AD241" s="33"/>
      <c r="AE241" s="33"/>
      <c r="AR241" s="178" t="s">
        <v>148</v>
      </c>
      <c r="AT241" s="178" t="s">
        <v>133</v>
      </c>
      <c r="AU241" s="178" t="s">
        <v>86</v>
      </c>
      <c r="AY241" s="18" t="s">
        <v>130</v>
      </c>
      <c r="BE241" s="179">
        <f>IF(N241="základní",J241,0)</f>
        <v>0</v>
      </c>
      <c r="BF241" s="179">
        <f>IF(N241="snížená",J241,0)</f>
        <v>0</v>
      </c>
      <c r="BG241" s="179">
        <f>IF(N241="zákl. přenesená",J241,0)</f>
        <v>0</v>
      </c>
      <c r="BH241" s="179">
        <f>IF(N241="sníž. přenesená",J241,0)</f>
        <v>0</v>
      </c>
      <c r="BI241" s="179">
        <f>IF(N241="nulová",J241,0)</f>
        <v>0</v>
      </c>
      <c r="BJ241" s="18" t="s">
        <v>84</v>
      </c>
      <c r="BK241" s="179">
        <f>ROUND(I241*H241,2)</f>
        <v>0</v>
      </c>
      <c r="BL241" s="18" t="s">
        <v>148</v>
      </c>
      <c r="BM241" s="178" t="s">
        <v>330</v>
      </c>
    </row>
    <row r="242" spans="1:65" s="13" customFormat="1">
      <c r="B242" s="188"/>
      <c r="D242" s="180" t="s">
        <v>205</v>
      </c>
      <c r="E242" s="189" t="s">
        <v>1</v>
      </c>
      <c r="F242" s="190" t="s">
        <v>331</v>
      </c>
      <c r="H242" s="191">
        <v>178.125</v>
      </c>
      <c r="I242" s="192"/>
      <c r="L242" s="188"/>
      <c r="M242" s="193"/>
      <c r="N242" s="194"/>
      <c r="O242" s="194"/>
      <c r="P242" s="194"/>
      <c r="Q242" s="194"/>
      <c r="R242" s="194"/>
      <c r="S242" s="194"/>
      <c r="T242" s="195"/>
      <c r="AT242" s="189" t="s">
        <v>205</v>
      </c>
      <c r="AU242" s="189" t="s">
        <v>86</v>
      </c>
      <c r="AV242" s="13" t="s">
        <v>86</v>
      </c>
      <c r="AW242" s="13" t="s">
        <v>32</v>
      </c>
      <c r="AX242" s="13" t="s">
        <v>84</v>
      </c>
      <c r="AY242" s="189" t="s">
        <v>130</v>
      </c>
    </row>
    <row r="243" spans="1:65" s="2" customFormat="1" ht="16.5" customHeight="1">
      <c r="A243" s="33"/>
      <c r="B243" s="166"/>
      <c r="C243" s="167" t="s">
        <v>7</v>
      </c>
      <c r="D243" s="167" t="s">
        <v>133</v>
      </c>
      <c r="E243" s="168" t="s">
        <v>332</v>
      </c>
      <c r="F243" s="169" t="s">
        <v>333</v>
      </c>
      <c r="G243" s="170" t="s">
        <v>214</v>
      </c>
      <c r="H243" s="171">
        <v>585</v>
      </c>
      <c r="I243" s="172"/>
      <c r="J243" s="173">
        <f>ROUND(I243*H243,2)</f>
        <v>0</v>
      </c>
      <c r="K243" s="169" t="s">
        <v>137</v>
      </c>
      <c r="L243" s="34"/>
      <c r="M243" s="174" t="s">
        <v>1</v>
      </c>
      <c r="N243" s="175" t="s">
        <v>42</v>
      </c>
      <c r="O243" s="59"/>
      <c r="P243" s="176">
        <f>O243*H243</f>
        <v>0</v>
      </c>
      <c r="Q243" s="176">
        <v>4.0169999999999997E-2</v>
      </c>
      <c r="R243" s="176">
        <f>Q243*H243</f>
        <v>23.49945</v>
      </c>
      <c r="S243" s="176">
        <v>0.04</v>
      </c>
      <c r="T243" s="177">
        <f>S243*H243</f>
        <v>23.400000000000002</v>
      </c>
      <c r="U243" s="33"/>
      <c r="V243" s="33"/>
      <c r="W243" s="33"/>
      <c r="X243" s="33"/>
      <c r="Y243" s="33"/>
      <c r="Z243" s="33"/>
      <c r="AA243" s="33"/>
      <c r="AB243" s="33"/>
      <c r="AC243" s="33"/>
      <c r="AD243" s="33"/>
      <c r="AE243" s="33"/>
      <c r="AR243" s="178" t="s">
        <v>148</v>
      </c>
      <c r="AT243" s="178" t="s">
        <v>133</v>
      </c>
      <c r="AU243" s="178" t="s">
        <v>86</v>
      </c>
      <c r="AY243" s="18" t="s">
        <v>130</v>
      </c>
      <c r="BE243" s="179">
        <f>IF(N243="základní",J243,0)</f>
        <v>0</v>
      </c>
      <c r="BF243" s="179">
        <f>IF(N243="snížená",J243,0)</f>
        <v>0</v>
      </c>
      <c r="BG243" s="179">
        <f>IF(N243="zákl. přenesená",J243,0)</f>
        <v>0</v>
      </c>
      <c r="BH243" s="179">
        <f>IF(N243="sníž. přenesená",J243,0)</f>
        <v>0</v>
      </c>
      <c r="BI243" s="179">
        <f>IF(N243="nulová",J243,0)</f>
        <v>0</v>
      </c>
      <c r="BJ243" s="18" t="s">
        <v>84</v>
      </c>
      <c r="BK243" s="179">
        <f>ROUND(I243*H243,2)</f>
        <v>0</v>
      </c>
      <c r="BL243" s="18" t="s">
        <v>148</v>
      </c>
      <c r="BM243" s="178" t="s">
        <v>334</v>
      </c>
    </row>
    <row r="244" spans="1:65" s="2" customFormat="1" ht="19.5">
      <c r="A244" s="33"/>
      <c r="B244" s="34"/>
      <c r="C244" s="33"/>
      <c r="D244" s="180" t="s">
        <v>143</v>
      </c>
      <c r="E244" s="33"/>
      <c r="F244" s="181" t="s">
        <v>335</v>
      </c>
      <c r="G244" s="33"/>
      <c r="H244" s="33"/>
      <c r="I244" s="102"/>
      <c r="J244" s="33"/>
      <c r="K244" s="33"/>
      <c r="L244" s="34"/>
      <c r="M244" s="182"/>
      <c r="N244" s="183"/>
      <c r="O244" s="59"/>
      <c r="P244" s="59"/>
      <c r="Q244" s="59"/>
      <c r="R244" s="59"/>
      <c r="S244" s="59"/>
      <c r="T244" s="60"/>
      <c r="U244" s="33"/>
      <c r="V244" s="33"/>
      <c r="W244" s="33"/>
      <c r="X244" s="33"/>
      <c r="Y244" s="33"/>
      <c r="Z244" s="33"/>
      <c r="AA244" s="33"/>
      <c r="AB244" s="33"/>
      <c r="AC244" s="33"/>
      <c r="AD244" s="33"/>
      <c r="AE244" s="33"/>
      <c r="AT244" s="18" t="s">
        <v>143</v>
      </c>
      <c r="AU244" s="18" t="s">
        <v>86</v>
      </c>
    </row>
    <row r="245" spans="1:65" s="13" customFormat="1">
      <c r="B245" s="188"/>
      <c r="D245" s="180" t="s">
        <v>205</v>
      </c>
      <c r="E245" s="189" t="s">
        <v>1</v>
      </c>
      <c r="F245" s="190" t="s">
        <v>336</v>
      </c>
      <c r="H245" s="191">
        <v>585</v>
      </c>
      <c r="I245" s="192"/>
      <c r="L245" s="188"/>
      <c r="M245" s="193"/>
      <c r="N245" s="194"/>
      <c r="O245" s="194"/>
      <c r="P245" s="194"/>
      <c r="Q245" s="194"/>
      <c r="R245" s="194"/>
      <c r="S245" s="194"/>
      <c r="T245" s="195"/>
      <c r="AT245" s="189" t="s">
        <v>205</v>
      </c>
      <c r="AU245" s="189" t="s">
        <v>86</v>
      </c>
      <c r="AV245" s="13" t="s">
        <v>86</v>
      </c>
      <c r="AW245" s="13" t="s">
        <v>32</v>
      </c>
      <c r="AX245" s="13" t="s">
        <v>77</v>
      </c>
      <c r="AY245" s="189" t="s">
        <v>130</v>
      </c>
    </row>
    <row r="246" spans="1:65" s="14" customFormat="1">
      <c r="B246" s="196"/>
      <c r="D246" s="180" t="s">
        <v>205</v>
      </c>
      <c r="E246" s="197" t="s">
        <v>1</v>
      </c>
      <c r="F246" s="198" t="s">
        <v>221</v>
      </c>
      <c r="H246" s="199">
        <v>585</v>
      </c>
      <c r="I246" s="200"/>
      <c r="L246" s="196"/>
      <c r="M246" s="201"/>
      <c r="N246" s="202"/>
      <c r="O246" s="202"/>
      <c r="P246" s="202"/>
      <c r="Q246" s="202"/>
      <c r="R246" s="202"/>
      <c r="S246" s="202"/>
      <c r="T246" s="203"/>
      <c r="AT246" s="197" t="s">
        <v>205</v>
      </c>
      <c r="AU246" s="197" t="s">
        <v>86</v>
      </c>
      <c r="AV246" s="14" t="s">
        <v>148</v>
      </c>
      <c r="AW246" s="14" t="s">
        <v>32</v>
      </c>
      <c r="AX246" s="14" t="s">
        <v>84</v>
      </c>
      <c r="AY246" s="197" t="s">
        <v>130</v>
      </c>
    </row>
    <row r="247" spans="1:65" s="2" customFormat="1" ht="16.5" customHeight="1">
      <c r="A247" s="33"/>
      <c r="B247" s="166"/>
      <c r="C247" s="167" t="s">
        <v>337</v>
      </c>
      <c r="D247" s="167" t="s">
        <v>133</v>
      </c>
      <c r="E247" s="168" t="s">
        <v>338</v>
      </c>
      <c r="F247" s="169" t="s">
        <v>339</v>
      </c>
      <c r="G247" s="170" t="s">
        <v>214</v>
      </c>
      <c r="H247" s="171">
        <v>178.125</v>
      </c>
      <c r="I247" s="172"/>
      <c r="J247" s="173">
        <f>ROUND(I247*H247,2)</f>
        <v>0</v>
      </c>
      <c r="K247" s="169" t="s">
        <v>137</v>
      </c>
      <c r="L247" s="34"/>
      <c r="M247" s="174" t="s">
        <v>1</v>
      </c>
      <c r="N247" s="175" t="s">
        <v>42</v>
      </c>
      <c r="O247" s="59"/>
      <c r="P247" s="176">
        <f>O247*H247</f>
        <v>0</v>
      </c>
      <c r="Q247" s="176">
        <v>2.9770000000000001E-2</v>
      </c>
      <c r="R247" s="176">
        <f>Q247*H247</f>
        <v>5.3027812500000007</v>
      </c>
      <c r="S247" s="176">
        <v>2.5999999999999999E-2</v>
      </c>
      <c r="T247" s="177">
        <f>S247*H247</f>
        <v>4.6312499999999996</v>
      </c>
      <c r="U247" s="33"/>
      <c r="V247" s="33"/>
      <c r="W247" s="33"/>
      <c r="X247" s="33"/>
      <c r="Y247" s="33"/>
      <c r="Z247" s="33"/>
      <c r="AA247" s="33"/>
      <c r="AB247" s="33"/>
      <c r="AC247" s="33"/>
      <c r="AD247" s="33"/>
      <c r="AE247" s="33"/>
      <c r="AR247" s="178" t="s">
        <v>148</v>
      </c>
      <c r="AT247" s="178" t="s">
        <v>133</v>
      </c>
      <c r="AU247" s="178" t="s">
        <v>86</v>
      </c>
      <c r="AY247" s="18" t="s">
        <v>130</v>
      </c>
      <c r="BE247" s="179">
        <f>IF(N247="základní",J247,0)</f>
        <v>0</v>
      </c>
      <c r="BF247" s="179">
        <f>IF(N247="snížená",J247,0)</f>
        <v>0</v>
      </c>
      <c r="BG247" s="179">
        <f>IF(N247="zákl. přenesená",J247,0)</f>
        <v>0</v>
      </c>
      <c r="BH247" s="179">
        <f>IF(N247="sníž. přenesená",J247,0)</f>
        <v>0</v>
      </c>
      <c r="BI247" s="179">
        <f>IF(N247="nulová",J247,0)</f>
        <v>0</v>
      </c>
      <c r="BJ247" s="18" t="s">
        <v>84</v>
      </c>
      <c r="BK247" s="179">
        <f>ROUND(I247*H247,2)</f>
        <v>0</v>
      </c>
      <c r="BL247" s="18" t="s">
        <v>148</v>
      </c>
      <c r="BM247" s="178" t="s">
        <v>340</v>
      </c>
    </row>
    <row r="248" spans="1:65" s="13" customFormat="1">
      <c r="B248" s="188"/>
      <c r="D248" s="180" t="s">
        <v>205</v>
      </c>
      <c r="E248" s="189" t="s">
        <v>1</v>
      </c>
      <c r="F248" s="190" t="s">
        <v>341</v>
      </c>
      <c r="H248" s="191">
        <v>178.125</v>
      </c>
      <c r="I248" s="192"/>
      <c r="L248" s="188"/>
      <c r="M248" s="193"/>
      <c r="N248" s="194"/>
      <c r="O248" s="194"/>
      <c r="P248" s="194"/>
      <c r="Q248" s="194"/>
      <c r="R248" s="194"/>
      <c r="S248" s="194"/>
      <c r="T248" s="195"/>
      <c r="AT248" s="189" t="s">
        <v>205</v>
      </c>
      <c r="AU248" s="189" t="s">
        <v>86</v>
      </c>
      <c r="AV248" s="13" t="s">
        <v>86</v>
      </c>
      <c r="AW248" s="13" t="s">
        <v>32</v>
      </c>
      <c r="AX248" s="13" t="s">
        <v>84</v>
      </c>
      <c r="AY248" s="189" t="s">
        <v>130</v>
      </c>
    </row>
    <row r="249" spans="1:65" s="2" customFormat="1" ht="21.75" customHeight="1">
      <c r="A249" s="33"/>
      <c r="B249" s="166"/>
      <c r="C249" s="167" t="s">
        <v>342</v>
      </c>
      <c r="D249" s="167" t="s">
        <v>133</v>
      </c>
      <c r="E249" s="168" t="s">
        <v>343</v>
      </c>
      <c r="F249" s="169" t="s">
        <v>344</v>
      </c>
      <c r="G249" s="170" t="s">
        <v>214</v>
      </c>
      <c r="H249" s="171">
        <v>125</v>
      </c>
      <c r="I249" s="172"/>
      <c r="J249" s="173">
        <f>ROUND(I249*H249,2)</f>
        <v>0</v>
      </c>
      <c r="K249" s="169" t="s">
        <v>137</v>
      </c>
      <c r="L249" s="34"/>
      <c r="M249" s="174" t="s">
        <v>1</v>
      </c>
      <c r="N249" s="175" t="s">
        <v>42</v>
      </c>
      <c r="O249" s="59"/>
      <c r="P249" s="176">
        <f>O249*H249</f>
        <v>0</v>
      </c>
      <c r="Q249" s="176">
        <v>3.1669999999999997E-2</v>
      </c>
      <c r="R249" s="176">
        <f>Q249*H249</f>
        <v>3.9587499999999998</v>
      </c>
      <c r="S249" s="176">
        <v>3.6999999999999998E-2</v>
      </c>
      <c r="T249" s="177">
        <f>S249*H249</f>
        <v>4.625</v>
      </c>
      <c r="U249" s="33"/>
      <c r="V249" s="33"/>
      <c r="W249" s="33"/>
      <c r="X249" s="33"/>
      <c r="Y249" s="33"/>
      <c r="Z249" s="33"/>
      <c r="AA249" s="33"/>
      <c r="AB249" s="33"/>
      <c r="AC249" s="33"/>
      <c r="AD249" s="33"/>
      <c r="AE249" s="33"/>
      <c r="AR249" s="178" t="s">
        <v>148</v>
      </c>
      <c r="AT249" s="178" t="s">
        <v>133</v>
      </c>
      <c r="AU249" s="178" t="s">
        <v>86</v>
      </c>
      <c r="AY249" s="18" t="s">
        <v>130</v>
      </c>
      <c r="BE249" s="179">
        <f>IF(N249="základní",J249,0)</f>
        <v>0</v>
      </c>
      <c r="BF249" s="179">
        <f>IF(N249="snížená",J249,0)</f>
        <v>0</v>
      </c>
      <c r="BG249" s="179">
        <f>IF(N249="zákl. přenesená",J249,0)</f>
        <v>0</v>
      </c>
      <c r="BH249" s="179">
        <f>IF(N249="sníž. přenesená",J249,0)</f>
        <v>0</v>
      </c>
      <c r="BI249" s="179">
        <f>IF(N249="nulová",J249,0)</f>
        <v>0</v>
      </c>
      <c r="BJ249" s="18" t="s">
        <v>84</v>
      </c>
      <c r="BK249" s="179">
        <f>ROUND(I249*H249,2)</f>
        <v>0</v>
      </c>
      <c r="BL249" s="18" t="s">
        <v>148</v>
      </c>
      <c r="BM249" s="178" t="s">
        <v>345</v>
      </c>
    </row>
    <row r="250" spans="1:65" s="13" customFormat="1">
      <c r="B250" s="188"/>
      <c r="D250" s="180" t="s">
        <v>205</v>
      </c>
      <c r="E250" s="189" t="s">
        <v>1</v>
      </c>
      <c r="F250" s="190" t="s">
        <v>346</v>
      </c>
      <c r="H250" s="191">
        <v>125</v>
      </c>
      <c r="I250" s="192"/>
      <c r="L250" s="188"/>
      <c r="M250" s="193"/>
      <c r="N250" s="194"/>
      <c r="O250" s="194"/>
      <c r="P250" s="194"/>
      <c r="Q250" s="194"/>
      <c r="R250" s="194"/>
      <c r="S250" s="194"/>
      <c r="T250" s="195"/>
      <c r="AT250" s="189" t="s">
        <v>205</v>
      </c>
      <c r="AU250" s="189" t="s">
        <v>86</v>
      </c>
      <c r="AV250" s="13" t="s">
        <v>86</v>
      </c>
      <c r="AW250" s="13" t="s">
        <v>32</v>
      </c>
      <c r="AX250" s="13" t="s">
        <v>84</v>
      </c>
      <c r="AY250" s="189" t="s">
        <v>130</v>
      </c>
    </row>
    <row r="251" spans="1:65" s="2" customFormat="1" ht="21.75" customHeight="1">
      <c r="A251" s="33"/>
      <c r="B251" s="166"/>
      <c r="C251" s="167" t="s">
        <v>347</v>
      </c>
      <c r="D251" s="167" t="s">
        <v>133</v>
      </c>
      <c r="E251" s="168" t="s">
        <v>348</v>
      </c>
      <c r="F251" s="169" t="s">
        <v>349</v>
      </c>
      <c r="G251" s="170" t="s">
        <v>214</v>
      </c>
      <c r="H251" s="171">
        <v>585</v>
      </c>
      <c r="I251" s="172"/>
      <c r="J251" s="173">
        <f>ROUND(I251*H251,2)</f>
        <v>0</v>
      </c>
      <c r="K251" s="169" t="s">
        <v>137</v>
      </c>
      <c r="L251" s="34"/>
      <c r="M251" s="174" t="s">
        <v>1</v>
      </c>
      <c r="N251" s="175" t="s">
        <v>42</v>
      </c>
      <c r="O251" s="59"/>
      <c r="P251" s="176">
        <f>O251*H251</f>
        <v>0</v>
      </c>
      <c r="Q251" s="176">
        <v>2.2000000000000001E-4</v>
      </c>
      <c r="R251" s="176">
        <f>Q251*H251</f>
        <v>0.12870000000000001</v>
      </c>
      <c r="S251" s="176">
        <v>2E-3</v>
      </c>
      <c r="T251" s="177">
        <f>S251*H251</f>
        <v>1.17</v>
      </c>
      <c r="U251" s="33"/>
      <c r="V251" s="33"/>
      <c r="W251" s="33"/>
      <c r="X251" s="33"/>
      <c r="Y251" s="33"/>
      <c r="Z251" s="33"/>
      <c r="AA251" s="33"/>
      <c r="AB251" s="33"/>
      <c r="AC251" s="33"/>
      <c r="AD251" s="33"/>
      <c r="AE251" s="33"/>
      <c r="AR251" s="178" t="s">
        <v>148</v>
      </c>
      <c r="AT251" s="178" t="s">
        <v>133</v>
      </c>
      <c r="AU251" s="178" t="s">
        <v>86</v>
      </c>
      <c r="AY251" s="18" t="s">
        <v>130</v>
      </c>
      <c r="BE251" s="179">
        <f>IF(N251="základní",J251,0)</f>
        <v>0</v>
      </c>
      <c r="BF251" s="179">
        <f>IF(N251="snížená",J251,0)</f>
        <v>0</v>
      </c>
      <c r="BG251" s="179">
        <f>IF(N251="zákl. přenesená",J251,0)</f>
        <v>0</v>
      </c>
      <c r="BH251" s="179">
        <f>IF(N251="sníž. přenesená",J251,0)</f>
        <v>0</v>
      </c>
      <c r="BI251" s="179">
        <f>IF(N251="nulová",J251,0)</f>
        <v>0</v>
      </c>
      <c r="BJ251" s="18" t="s">
        <v>84</v>
      </c>
      <c r="BK251" s="179">
        <f>ROUND(I251*H251,2)</f>
        <v>0</v>
      </c>
      <c r="BL251" s="18" t="s">
        <v>148</v>
      </c>
      <c r="BM251" s="178" t="s">
        <v>350</v>
      </c>
    </row>
    <row r="252" spans="1:65" s="2" customFormat="1" ht="33" customHeight="1">
      <c r="A252" s="33"/>
      <c r="B252" s="166"/>
      <c r="C252" s="167" t="s">
        <v>351</v>
      </c>
      <c r="D252" s="167" t="s">
        <v>133</v>
      </c>
      <c r="E252" s="168" t="s">
        <v>352</v>
      </c>
      <c r="F252" s="169" t="s">
        <v>353</v>
      </c>
      <c r="G252" s="170" t="s">
        <v>214</v>
      </c>
      <c r="H252" s="171">
        <v>17.75</v>
      </c>
      <c r="I252" s="172"/>
      <c r="J252" s="173">
        <f>ROUND(I252*H252,2)</f>
        <v>0</v>
      </c>
      <c r="K252" s="169" t="s">
        <v>137</v>
      </c>
      <c r="L252" s="34"/>
      <c r="M252" s="174" t="s">
        <v>1</v>
      </c>
      <c r="N252" s="175" t="s">
        <v>42</v>
      </c>
      <c r="O252" s="59"/>
      <c r="P252" s="176">
        <f>O252*H252</f>
        <v>0</v>
      </c>
      <c r="Q252" s="176">
        <v>1.252E-2</v>
      </c>
      <c r="R252" s="176">
        <f>Q252*H252</f>
        <v>0.22223000000000001</v>
      </c>
      <c r="S252" s="176">
        <v>0</v>
      </c>
      <c r="T252" s="177">
        <f>S252*H252</f>
        <v>0</v>
      </c>
      <c r="U252" s="33"/>
      <c r="V252" s="33"/>
      <c r="W252" s="33"/>
      <c r="X252" s="33"/>
      <c r="Y252" s="33"/>
      <c r="Z252" s="33"/>
      <c r="AA252" s="33"/>
      <c r="AB252" s="33"/>
      <c r="AC252" s="33"/>
      <c r="AD252" s="33"/>
      <c r="AE252" s="33"/>
      <c r="AR252" s="178" t="s">
        <v>148</v>
      </c>
      <c r="AT252" s="178" t="s">
        <v>133</v>
      </c>
      <c r="AU252" s="178" t="s">
        <v>86</v>
      </c>
      <c r="AY252" s="18" t="s">
        <v>130</v>
      </c>
      <c r="BE252" s="179">
        <f>IF(N252="základní",J252,0)</f>
        <v>0</v>
      </c>
      <c r="BF252" s="179">
        <f>IF(N252="snížená",J252,0)</f>
        <v>0</v>
      </c>
      <c r="BG252" s="179">
        <f>IF(N252="zákl. přenesená",J252,0)</f>
        <v>0</v>
      </c>
      <c r="BH252" s="179">
        <f>IF(N252="sníž. přenesená",J252,0)</f>
        <v>0</v>
      </c>
      <c r="BI252" s="179">
        <f>IF(N252="nulová",J252,0)</f>
        <v>0</v>
      </c>
      <c r="BJ252" s="18" t="s">
        <v>84</v>
      </c>
      <c r="BK252" s="179">
        <f>ROUND(I252*H252,2)</f>
        <v>0</v>
      </c>
      <c r="BL252" s="18" t="s">
        <v>148</v>
      </c>
      <c r="BM252" s="178" t="s">
        <v>354</v>
      </c>
    </row>
    <row r="253" spans="1:65" s="13" customFormat="1">
      <c r="B253" s="188"/>
      <c r="D253" s="180" t="s">
        <v>205</v>
      </c>
      <c r="E253" s="189" t="s">
        <v>1</v>
      </c>
      <c r="F253" s="190" t="s">
        <v>355</v>
      </c>
      <c r="H253" s="191">
        <v>17.75</v>
      </c>
      <c r="I253" s="192"/>
      <c r="L253" s="188"/>
      <c r="M253" s="193"/>
      <c r="N253" s="194"/>
      <c r="O253" s="194"/>
      <c r="P253" s="194"/>
      <c r="Q253" s="194"/>
      <c r="R253" s="194"/>
      <c r="S253" s="194"/>
      <c r="T253" s="195"/>
      <c r="AT253" s="189" t="s">
        <v>205</v>
      </c>
      <c r="AU253" s="189" t="s">
        <v>86</v>
      </c>
      <c r="AV253" s="13" t="s">
        <v>86</v>
      </c>
      <c r="AW253" s="13" t="s">
        <v>32</v>
      </c>
      <c r="AX253" s="13" t="s">
        <v>84</v>
      </c>
      <c r="AY253" s="189" t="s">
        <v>130</v>
      </c>
    </row>
    <row r="254" spans="1:65" s="2" customFormat="1" ht="21.75" customHeight="1">
      <c r="A254" s="33"/>
      <c r="B254" s="166"/>
      <c r="C254" s="219" t="s">
        <v>356</v>
      </c>
      <c r="D254" s="219" t="s">
        <v>357</v>
      </c>
      <c r="E254" s="220" t="s">
        <v>358</v>
      </c>
      <c r="F254" s="221" t="s">
        <v>359</v>
      </c>
      <c r="G254" s="222" t="s">
        <v>214</v>
      </c>
      <c r="H254" s="223">
        <v>19.524999999999999</v>
      </c>
      <c r="I254" s="224"/>
      <c r="J254" s="225">
        <f>ROUND(I254*H254,2)</f>
        <v>0</v>
      </c>
      <c r="K254" s="221" t="s">
        <v>137</v>
      </c>
      <c r="L254" s="226"/>
      <c r="M254" s="227" t="s">
        <v>1</v>
      </c>
      <c r="N254" s="228" t="s">
        <v>42</v>
      </c>
      <c r="O254" s="59"/>
      <c r="P254" s="176">
        <f>O254*H254</f>
        <v>0</v>
      </c>
      <c r="Q254" s="176">
        <v>2.1739999999999999E-2</v>
      </c>
      <c r="R254" s="176">
        <f>Q254*H254</f>
        <v>0.42447349999999995</v>
      </c>
      <c r="S254" s="176">
        <v>0</v>
      </c>
      <c r="T254" s="177">
        <f>S254*H254</f>
        <v>0</v>
      </c>
      <c r="U254" s="33"/>
      <c r="V254" s="33"/>
      <c r="W254" s="33"/>
      <c r="X254" s="33"/>
      <c r="Y254" s="33"/>
      <c r="Z254" s="33"/>
      <c r="AA254" s="33"/>
      <c r="AB254" s="33"/>
      <c r="AC254" s="33"/>
      <c r="AD254" s="33"/>
      <c r="AE254" s="33"/>
      <c r="AR254" s="178" t="s">
        <v>165</v>
      </c>
      <c r="AT254" s="178" t="s">
        <v>357</v>
      </c>
      <c r="AU254" s="178" t="s">
        <v>86</v>
      </c>
      <c r="AY254" s="18" t="s">
        <v>130</v>
      </c>
      <c r="BE254" s="179">
        <f>IF(N254="základní",J254,0)</f>
        <v>0</v>
      </c>
      <c r="BF254" s="179">
        <f>IF(N254="snížená",J254,0)</f>
        <v>0</v>
      </c>
      <c r="BG254" s="179">
        <f>IF(N254="zákl. přenesená",J254,0)</f>
        <v>0</v>
      </c>
      <c r="BH254" s="179">
        <f>IF(N254="sníž. přenesená",J254,0)</f>
        <v>0</v>
      </c>
      <c r="BI254" s="179">
        <f>IF(N254="nulová",J254,0)</f>
        <v>0</v>
      </c>
      <c r="BJ254" s="18" t="s">
        <v>84</v>
      </c>
      <c r="BK254" s="179">
        <f>ROUND(I254*H254,2)</f>
        <v>0</v>
      </c>
      <c r="BL254" s="18" t="s">
        <v>148</v>
      </c>
      <c r="BM254" s="178" t="s">
        <v>360</v>
      </c>
    </row>
    <row r="255" spans="1:65" s="13" customFormat="1">
      <c r="B255" s="188"/>
      <c r="D255" s="180" t="s">
        <v>205</v>
      </c>
      <c r="E255" s="189" t="s">
        <v>1</v>
      </c>
      <c r="F255" s="190" t="s">
        <v>361</v>
      </c>
      <c r="H255" s="191">
        <v>19.524999999999999</v>
      </c>
      <c r="I255" s="192"/>
      <c r="L255" s="188"/>
      <c r="M255" s="193"/>
      <c r="N255" s="194"/>
      <c r="O255" s="194"/>
      <c r="P255" s="194"/>
      <c r="Q255" s="194"/>
      <c r="R255" s="194"/>
      <c r="S255" s="194"/>
      <c r="T255" s="195"/>
      <c r="AT255" s="189" t="s">
        <v>205</v>
      </c>
      <c r="AU255" s="189" t="s">
        <v>86</v>
      </c>
      <c r="AV255" s="13" t="s">
        <v>86</v>
      </c>
      <c r="AW255" s="13" t="s">
        <v>32</v>
      </c>
      <c r="AX255" s="13" t="s">
        <v>84</v>
      </c>
      <c r="AY255" s="189" t="s">
        <v>130</v>
      </c>
    </row>
    <row r="256" spans="1:65" s="12" customFormat="1" ht="22.9" customHeight="1">
      <c r="B256" s="153"/>
      <c r="D256" s="154" t="s">
        <v>76</v>
      </c>
      <c r="E256" s="164" t="s">
        <v>261</v>
      </c>
      <c r="F256" s="164" t="s">
        <v>362</v>
      </c>
      <c r="I256" s="156"/>
      <c r="J256" s="165">
        <f>BK256</f>
        <v>0</v>
      </c>
      <c r="L256" s="153"/>
      <c r="M256" s="158"/>
      <c r="N256" s="159"/>
      <c r="O256" s="159"/>
      <c r="P256" s="160">
        <f>SUM(P257:P288)</f>
        <v>0</v>
      </c>
      <c r="Q256" s="159"/>
      <c r="R256" s="160">
        <f>SUM(R257:R288)</f>
        <v>5.0546404999999996</v>
      </c>
      <c r="S256" s="159"/>
      <c r="T256" s="161">
        <f>SUM(T257:T288)</f>
        <v>0</v>
      </c>
      <c r="AR256" s="154" t="s">
        <v>84</v>
      </c>
      <c r="AT256" s="162" t="s">
        <v>76</v>
      </c>
      <c r="AU256" s="162" t="s">
        <v>84</v>
      </c>
      <c r="AY256" s="154" t="s">
        <v>130</v>
      </c>
      <c r="BK256" s="163">
        <f>SUM(BK257:BK288)</f>
        <v>0</v>
      </c>
    </row>
    <row r="257" spans="1:65" s="2" customFormat="1" ht="21.75" customHeight="1">
      <c r="A257" s="33"/>
      <c r="B257" s="166"/>
      <c r="C257" s="167" t="s">
        <v>363</v>
      </c>
      <c r="D257" s="167" t="s">
        <v>133</v>
      </c>
      <c r="E257" s="168" t="s">
        <v>364</v>
      </c>
      <c r="F257" s="169" t="s">
        <v>365</v>
      </c>
      <c r="G257" s="170" t="s">
        <v>214</v>
      </c>
      <c r="H257" s="171">
        <v>595</v>
      </c>
      <c r="I257" s="172"/>
      <c r="J257" s="173">
        <f>ROUND(I257*H257,2)</f>
        <v>0</v>
      </c>
      <c r="K257" s="169" t="s">
        <v>137</v>
      </c>
      <c r="L257" s="34"/>
      <c r="M257" s="174" t="s">
        <v>1</v>
      </c>
      <c r="N257" s="175" t="s">
        <v>42</v>
      </c>
      <c r="O257" s="59"/>
      <c r="P257" s="176">
        <f>O257*H257</f>
        <v>0</v>
      </c>
      <c r="Q257" s="176">
        <v>4.0000000000000003E-5</v>
      </c>
      <c r="R257" s="176">
        <f>Q257*H257</f>
        <v>2.3800000000000002E-2</v>
      </c>
      <c r="S257" s="176">
        <v>0</v>
      </c>
      <c r="T257" s="177">
        <f>S257*H257</f>
        <v>0</v>
      </c>
      <c r="U257" s="33"/>
      <c r="V257" s="33"/>
      <c r="W257" s="33"/>
      <c r="X257" s="33"/>
      <c r="Y257" s="33"/>
      <c r="Z257" s="33"/>
      <c r="AA257" s="33"/>
      <c r="AB257" s="33"/>
      <c r="AC257" s="33"/>
      <c r="AD257" s="33"/>
      <c r="AE257" s="33"/>
      <c r="AR257" s="178" t="s">
        <v>148</v>
      </c>
      <c r="AT257" s="178" t="s">
        <v>133</v>
      </c>
      <c r="AU257" s="178" t="s">
        <v>86</v>
      </c>
      <c r="AY257" s="18" t="s">
        <v>130</v>
      </c>
      <c r="BE257" s="179">
        <f>IF(N257="základní",J257,0)</f>
        <v>0</v>
      </c>
      <c r="BF257" s="179">
        <f>IF(N257="snížená",J257,0)</f>
        <v>0</v>
      </c>
      <c r="BG257" s="179">
        <f>IF(N257="zákl. přenesená",J257,0)</f>
        <v>0</v>
      </c>
      <c r="BH257" s="179">
        <f>IF(N257="sníž. přenesená",J257,0)</f>
        <v>0</v>
      </c>
      <c r="BI257" s="179">
        <f>IF(N257="nulová",J257,0)</f>
        <v>0</v>
      </c>
      <c r="BJ257" s="18" t="s">
        <v>84</v>
      </c>
      <c r="BK257" s="179">
        <f>ROUND(I257*H257,2)</f>
        <v>0</v>
      </c>
      <c r="BL257" s="18" t="s">
        <v>148</v>
      </c>
      <c r="BM257" s="178" t="s">
        <v>366</v>
      </c>
    </row>
    <row r="258" spans="1:65" s="13" customFormat="1">
      <c r="B258" s="188"/>
      <c r="D258" s="180" t="s">
        <v>205</v>
      </c>
      <c r="E258" s="189" t="s">
        <v>1</v>
      </c>
      <c r="F258" s="190" t="s">
        <v>367</v>
      </c>
      <c r="H258" s="191">
        <v>595</v>
      </c>
      <c r="I258" s="192"/>
      <c r="L258" s="188"/>
      <c r="M258" s="193"/>
      <c r="N258" s="194"/>
      <c r="O258" s="194"/>
      <c r="P258" s="194"/>
      <c r="Q258" s="194"/>
      <c r="R258" s="194"/>
      <c r="S258" s="194"/>
      <c r="T258" s="195"/>
      <c r="AT258" s="189" t="s">
        <v>205</v>
      </c>
      <c r="AU258" s="189" t="s">
        <v>86</v>
      </c>
      <c r="AV258" s="13" t="s">
        <v>86</v>
      </c>
      <c r="AW258" s="13" t="s">
        <v>32</v>
      </c>
      <c r="AX258" s="13" t="s">
        <v>77</v>
      </c>
      <c r="AY258" s="189" t="s">
        <v>130</v>
      </c>
    </row>
    <row r="259" spans="1:65" s="14" customFormat="1">
      <c r="B259" s="196"/>
      <c r="D259" s="180" t="s">
        <v>205</v>
      </c>
      <c r="E259" s="197" t="s">
        <v>1</v>
      </c>
      <c r="F259" s="198" t="s">
        <v>221</v>
      </c>
      <c r="H259" s="199">
        <v>595</v>
      </c>
      <c r="I259" s="200"/>
      <c r="L259" s="196"/>
      <c r="M259" s="201"/>
      <c r="N259" s="202"/>
      <c r="O259" s="202"/>
      <c r="P259" s="202"/>
      <c r="Q259" s="202"/>
      <c r="R259" s="202"/>
      <c r="S259" s="202"/>
      <c r="T259" s="203"/>
      <c r="AT259" s="197" t="s">
        <v>205</v>
      </c>
      <c r="AU259" s="197" t="s">
        <v>86</v>
      </c>
      <c r="AV259" s="14" t="s">
        <v>148</v>
      </c>
      <c r="AW259" s="14" t="s">
        <v>32</v>
      </c>
      <c r="AX259" s="14" t="s">
        <v>84</v>
      </c>
      <c r="AY259" s="197" t="s">
        <v>130</v>
      </c>
    </row>
    <row r="260" spans="1:65" s="2" customFormat="1" ht="16.5" customHeight="1">
      <c r="A260" s="33"/>
      <c r="B260" s="166"/>
      <c r="C260" s="167" t="s">
        <v>368</v>
      </c>
      <c r="D260" s="167" t="s">
        <v>133</v>
      </c>
      <c r="E260" s="168" t="s">
        <v>369</v>
      </c>
      <c r="F260" s="169" t="s">
        <v>370</v>
      </c>
      <c r="G260" s="170" t="s">
        <v>214</v>
      </c>
      <c r="H260" s="171">
        <v>7920</v>
      </c>
      <c r="I260" s="172"/>
      <c r="J260" s="173">
        <f>ROUND(I260*H260,2)</f>
        <v>0</v>
      </c>
      <c r="K260" s="169" t="s">
        <v>137</v>
      </c>
      <c r="L260" s="34"/>
      <c r="M260" s="174" t="s">
        <v>1</v>
      </c>
      <c r="N260" s="175" t="s">
        <v>42</v>
      </c>
      <c r="O260" s="59"/>
      <c r="P260" s="176">
        <f>O260*H260</f>
        <v>0</v>
      </c>
      <c r="Q260" s="176">
        <v>0</v>
      </c>
      <c r="R260" s="176">
        <f>Q260*H260</f>
        <v>0</v>
      </c>
      <c r="S260" s="176">
        <v>0</v>
      </c>
      <c r="T260" s="177">
        <f>S260*H260</f>
        <v>0</v>
      </c>
      <c r="U260" s="33"/>
      <c r="V260" s="33"/>
      <c r="W260" s="33"/>
      <c r="X260" s="33"/>
      <c r="Y260" s="33"/>
      <c r="Z260" s="33"/>
      <c r="AA260" s="33"/>
      <c r="AB260" s="33"/>
      <c r="AC260" s="33"/>
      <c r="AD260" s="33"/>
      <c r="AE260" s="33"/>
      <c r="AR260" s="178" t="s">
        <v>148</v>
      </c>
      <c r="AT260" s="178" t="s">
        <v>133</v>
      </c>
      <c r="AU260" s="178" t="s">
        <v>86</v>
      </c>
      <c r="AY260" s="18" t="s">
        <v>130</v>
      </c>
      <c r="BE260" s="179">
        <f>IF(N260="základní",J260,0)</f>
        <v>0</v>
      </c>
      <c r="BF260" s="179">
        <f>IF(N260="snížená",J260,0)</f>
        <v>0</v>
      </c>
      <c r="BG260" s="179">
        <f>IF(N260="zákl. přenesená",J260,0)</f>
        <v>0</v>
      </c>
      <c r="BH260" s="179">
        <f>IF(N260="sníž. přenesená",J260,0)</f>
        <v>0</v>
      </c>
      <c r="BI260" s="179">
        <f>IF(N260="nulová",J260,0)</f>
        <v>0</v>
      </c>
      <c r="BJ260" s="18" t="s">
        <v>84</v>
      </c>
      <c r="BK260" s="179">
        <f>ROUND(I260*H260,2)</f>
        <v>0</v>
      </c>
      <c r="BL260" s="18" t="s">
        <v>148</v>
      </c>
      <c r="BM260" s="178" t="s">
        <v>371</v>
      </c>
    </row>
    <row r="261" spans="1:65" s="13" customFormat="1">
      <c r="B261" s="188"/>
      <c r="D261" s="180" t="s">
        <v>205</v>
      </c>
      <c r="E261" s="189" t="s">
        <v>1</v>
      </c>
      <c r="F261" s="190" t="s">
        <v>372</v>
      </c>
      <c r="H261" s="191">
        <v>7920</v>
      </c>
      <c r="I261" s="192"/>
      <c r="L261" s="188"/>
      <c r="M261" s="193"/>
      <c r="N261" s="194"/>
      <c r="O261" s="194"/>
      <c r="P261" s="194"/>
      <c r="Q261" s="194"/>
      <c r="R261" s="194"/>
      <c r="S261" s="194"/>
      <c r="T261" s="195"/>
      <c r="AT261" s="189" t="s">
        <v>205</v>
      </c>
      <c r="AU261" s="189" t="s">
        <v>86</v>
      </c>
      <c r="AV261" s="13" t="s">
        <v>86</v>
      </c>
      <c r="AW261" s="13" t="s">
        <v>32</v>
      </c>
      <c r="AX261" s="13" t="s">
        <v>84</v>
      </c>
      <c r="AY261" s="189" t="s">
        <v>130</v>
      </c>
    </row>
    <row r="262" spans="1:65" s="2" customFormat="1" ht="16.5" customHeight="1">
      <c r="A262" s="33"/>
      <c r="B262" s="166"/>
      <c r="C262" s="167" t="s">
        <v>373</v>
      </c>
      <c r="D262" s="167" t="s">
        <v>133</v>
      </c>
      <c r="E262" s="168" t="s">
        <v>374</v>
      </c>
      <c r="F262" s="169" t="s">
        <v>375</v>
      </c>
      <c r="G262" s="170" t="s">
        <v>214</v>
      </c>
      <c r="H262" s="171">
        <v>7920</v>
      </c>
      <c r="I262" s="172"/>
      <c r="J262" s="173">
        <f>ROUND(I262*H262,2)</f>
        <v>0</v>
      </c>
      <c r="K262" s="169" t="s">
        <v>137</v>
      </c>
      <c r="L262" s="34"/>
      <c r="M262" s="174" t="s">
        <v>1</v>
      </c>
      <c r="N262" s="175" t="s">
        <v>42</v>
      </c>
      <c r="O262" s="59"/>
      <c r="P262" s="176">
        <f>O262*H262</f>
        <v>0</v>
      </c>
      <c r="Q262" s="176">
        <v>1.0000000000000001E-5</v>
      </c>
      <c r="R262" s="176">
        <f>Q262*H262</f>
        <v>7.9200000000000007E-2</v>
      </c>
      <c r="S262" s="176">
        <v>0</v>
      </c>
      <c r="T262" s="177">
        <f>S262*H262</f>
        <v>0</v>
      </c>
      <c r="U262" s="33"/>
      <c r="V262" s="33"/>
      <c r="W262" s="33"/>
      <c r="X262" s="33"/>
      <c r="Y262" s="33"/>
      <c r="Z262" s="33"/>
      <c r="AA262" s="33"/>
      <c r="AB262" s="33"/>
      <c r="AC262" s="33"/>
      <c r="AD262" s="33"/>
      <c r="AE262" s="33"/>
      <c r="AR262" s="178" t="s">
        <v>148</v>
      </c>
      <c r="AT262" s="178" t="s">
        <v>133</v>
      </c>
      <c r="AU262" s="178" t="s">
        <v>86</v>
      </c>
      <c r="AY262" s="18" t="s">
        <v>130</v>
      </c>
      <c r="BE262" s="179">
        <f>IF(N262="základní",J262,0)</f>
        <v>0</v>
      </c>
      <c r="BF262" s="179">
        <f>IF(N262="snížená",J262,0)</f>
        <v>0</v>
      </c>
      <c r="BG262" s="179">
        <f>IF(N262="zákl. přenesená",J262,0)</f>
        <v>0</v>
      </c>
      <c r="BH262" s="179">
        <f>IF(N262="sníž. přenesená",J262,0)</f>
        <v>0</v>
      </c>
      <c r="BI262" s="179">
        <f>IF(N262="nulová",J262,0)</f>
        <v>0</v>
      </c>
      <c r="BJ262" s="18" t="s">
        <v>84</v>
      </c>
      <c r="BK262" s="179">
        <f>ROUND(I262*H262,2)</f>
        <v>0</v>
      </c>
      <c r="BL262" s="18" t="s">
        <v>148</v>
      </c>
      <c r="BM262" s="178" t="s">
        <v>376</v>
      </c>
    </row>
    <row r="263" spans="1:65" s="13" customFormat="1">
      <c r="B263" s="188"/>
      <c r="D263" s="180" t="s">
        <v>205</v>
      </c>
      <c r="E263" s="189" t="s">
        <v>1</v>
      </c>
      <c r="F263" s="190" t="s">
        <v>372</v>
      </c>
      <c r="H263" s="191">
        <v>7920</v>
      </c>
      <c r="I263" s="192"/>
      <c r="L263" s="188"/>
      <c r="M263" s="193"/>
      <c r="N263" s="194"/>
      <c r="O263" s="194"/>
      <c r="P263" s="194"/>
      <c r="Q263" s="194"/>
      <c r="R263" s="194"/>
      <c r="S263" s="194"/>
      <c r="T263" s="195"/>
      <c r="AT263" s="189" t="s">
        <v>205</v>
      </c>
      <c r="AU263" s="189" t="s">
        <v>86</v>
      </c>
      <c r="AV263" s="13" t="s">
        <v>86</v>
      </c>
      <c r="AW263" s="13" t="s">
        <v>32</v>
      </c>
      <c r="AX263" s="13" t="s">
        <v>84</v>
      </c>
      <c r="AY263" s="189" t="s">
        <v>130</v>
      </c>
    </row>
    <row r="264" spans="1:65" s="2" customFormat="1" ht="21.75" customHeight="1">
      <c r="A264" s="33"/>
      <c r="B264" s="166"/>
      <c r="C264" s="167" t="s">
        <v>377</v>
      </c>
      <c r="D264" s="167" t="s">
        <v>133</v>
      </c>
      <c r="E264" s="168" t="s">
        <v>378</v>
      </c>
      <c r="F264" s="169" t="s">
        <v>379</v>
      </c>
      <c r="G264" s="170" t="s">
        <v>214</v>
      </c>
      <c r="H264" s="171">
        <v>84</v>
      </c>
      <c r="I264" s="172"/>
      <c r="J264" s="173">
        <f>ROUND(I264*H264,2)</f>
        <v>0</v>
      </c>
      <c r="K264" s="169" t="s">
        <v>137</v>
      </c>
      <c r="L264" s="34"/>
      <c r="M264" s="174" t="s">
        <v>1</v>
      </c>
      <c r="N264" s="175" t="s">
        <v>42</v>
      </c>
      <c r="O264" s="59"/>
      <c r="P264" s="176">
        <f>O264*H264</f>
        <v>0</v>
      </c>
      <c r="Q264" s="176">
        <v>1.7899999999999999E-3</v>
      </c>
      <c r="R264" s="176">
        <f>Q264*H264</f>
        <v>0.15035999999999999</v>
      </c>
      <c r="S264" s="176">
        <v>0</v>
      </c>
      <c r="T264" s="177">
        <f>S264*H264</f>
        <v>0</v>
      </c>
      <c r="U264" s="33"/>
      <c r="V264" s="33"/>
      <c r="W264" s="33"/>
      <c r="X264" s="33"/>
      <c r="Y264" s="33"/>
      <c r="Z264" s="33"/>
      <c r="AA264" s="33"/>
      <c r="AB264" s="33"/>
      <c r="AC264" s="33"/>
      <c r="AD264" s="33"/>
      <c r="AE264" s="33"/>
      <c r="AR264" s="178" t="s">
        <v>148</v>
      </c>
      <c r="AT264" s="178" t="s">
        <v>133</v>
      </c>
      <c r="AU264" s="178" t="s">
        <v>86</v>
      </c>
      <c r="AY264" s="18" t="s">
        <v>130</v>
      </c>
      <c r="BE264" s="179">
        <f>IF(N264="základní",J264,0)</f>
        <v>0</v>
      </c>
      <c r="BF264" s="179">
        <f>IF(N264="snížená",J264,0)</f>
        <v>0</v>
      </c>
      <c r="BG264" s="179">
        <f>IF(N264="zákl. přenesená",J264,0)</f>
        <v>0</v>
      </c>
      <c r="BH264" s="179">
        <f>IF(N264="sníž. přenesená",J264,0)</f>
        <v>0</v>
      </c>
      <c r="BI264" s="179">
        <f>IF(N264="nulová",J264,0)</f>
        <v>0</v>
      </c>
      <c r="BJ264" s="18" t="s">
        <v>84</v>
      </c>
      <c r="BK264" s="179">
        <f>ROUND(I264*H264,2)</f>
        <v>0</v>
      </c>
      <c r="BL264" s="18" t="s">
        <v>148</v>
      </c>
      <c r="BM264" s="178" t="s">
        <v>380</v>
      </c>
    </row>
    <row r="265" spans="1:65" s="13" customFormat="1">
      <c r="B265" s="188"/>
      <c r="D265" s="180" t="s">
        <v>205</v>
      </c>
      <c r="E265" s="189" t="s">
        <v>1</v>
      </c>
      <c r="F265" s="190" t="s">
        <v>381</v>
      </c>
      <c r="H265" s="191">
        <v>84</v>
      </c>
      <c r="I265" s="192"/>
      <c r="L265" s="188"/>
      <c r="M265" s="193"/>
      <c r="N265" s="194"/>
      <c r="O265" s="194"/>
      <c r="P265" s="194"/>
      <c r="Q265" s="194"/>
      <c r="R265" s="194"/>
      <c r="S265" s="194"/>
      <c r="T265" s="195"/>
      <c r="AT265" s="189" t="s">
        <v>205</v>
      </c>
      <c r="AU265" s="189" t="s">
        <v>86</v>
      </c>
      <c r="AV265" s="13" t="s">
        <v>86</v>
      </c>
      <c r="AW265" s="13" t="s">
        <v>32</v>
      </c>
      <c r="AX265" s="13" t="s">
        <v>84</v>
      </c>
      <c r="AY265" s="189" t="s">
        <v>130</v>
      </c>
    </row>
    <row r="266" spans="1:65" s="2" customFormat="1" ht="21.75" customHeight="1">
      <c r="A266" s="33"/>
      <c r="B266" s="166"/>
      <c r="C266" s="167" t="s">
        <v>382</v>
      </c>
      <c r="D266" s="167" t="s">
        <v>133</v>
      </c>
      <c r="E266" s="168" t="s">
        <v>383</v>
      </c>
      <c r="F266" s="169" t="s">
        <v>384</v>
      </c>
      <c r="G266" s="170" t="s">
        <v>203</v>
      </c>
      <c r="H266" s="171">
        <v>8</v>
      </c>
      <c r="I266" s="172"/>
      <c r="J266" s="173">
        <f>ROUND(I266*H266,2)</f>
        <v>0</v>
      </c>
      <c r="K266" s="169" t="s">
        <v>137</v>
      </c>
      <c r="L266" s="34"/>
      <c r="M266" s="174" t="s">
        <v>1</v>
      </c>
      <c r="N266" s="175" t="s">
        <v>42</v>
      </c>
      <c r="O266" s="59"/>
      <c r="P266" s="176">
        <f>O266*H266</f>
        <v>0</v>
      </c>
      <c r="Q266" s="176">
        <v>4.0000000000000003E-5</v>
      </c>
      <c r="R266" s="176">
        <f>Q266*H266</f>
        <v>3.2000000000000003E-4</v>
      </c>
      <c r="S266" s="176">
        <v>0</v>
      </c>
      <c r="T266" s="177">
        <f>S266*H266</f>
        <v>0</v>
      </c>
      <c r="U266" s="33"/>
      <c r="V266" s="33"/>
      <c r="W266" s="33"/>
      <c r="X266" s="33"/>
      <c r="Y266" s="33"/>
      <c r="Z266" s="33"/>
      <c r="AA266" s="33"/>
      <c r="AB266" s="33"/>
      <c r="AC266" s="33"/>
      <c r="AD266" s="33"/>
      <c r="AE266" s="33"/>
      <c r="AR266" s="178" t="s">
        <v>148</v>
      </c>
      <c r="AT266" s="178" t="s">
        <v>133</v>
      </c>
      <c r="AU266" s="178" t="s">
        <v>86</v>
      </c>
      <c r="AY266" s="18" t="s">
        <v>130</v>
      </c>
      <c r="BE266" s="179">
        <f>IF(N266="základní",J266,0)</f>
        <v>0</v>
      </c>
      <c r="BF266" s="179">
        <f>IF(N266="snížená",J266,0)</f>
        <v>0</v>
      </c>
      <c r="BG266" s="179">
        <f>IF(N266="zákl. přenesená",J266,0)</f>
        <v>0</v>
      </c>
      <c r="BH266" s="179">
        <f>IF(N266="sníž. přenesená",J266,0)</f>
        <v>0</v>
      </c>
      <c r="BI266" s="179">
        <f>IF(N266="nulová",J266,0)</f>
        <v>0</v>
      </c>
      <c r="BJ266" s="18" t="s">
        <v>84</v>
      </c>
      <c r="BK266" s="179">
        <f>ROUND(I266*H266,2)</f>
        <v>0</v>
      </c>
      <c r="BL266" s="18" t="s">
        <v>148</v>
      </c>
      <c r="BM266" s="178" t="s">
        <v>385</v>
      </c>
    </row>
    <row r="267" spans="1:65" s="13" customFormat="1">
      <c r="B267" s="188"/>
      <c r="D267" s="180" t="s">
        <v>205</v>
      </c>
      <c r="E267" s="189" t="s">
        <v>1</v>
      </c>
      <c r="F267" s="190" t="s">
        <v>386</v>
      </c>
      <c r="H267" s="191">
        <v>8</v>
      </c>
      <c r="I267" s="192"/>
      <c r="L267" s="188"/>
      <c r="M267" s="193"/>
      <c r="N267" s="194"/>
      <c r="O267" s="194"/>
      <c r="P267" s="194"/>
      <c r="Q267" s="194"/>
      <c r="R267" s="194"/>
      <c r="S267" s="194"/>
      <c r="T267" s="195"/>
      <c r="AT267" s="189" t="s">
        <v>205</v>
      </c>
      <c r="AU267" s="189" t="s">
        <v>86</v>
      </c>
      <c r="AV267" s="13" t="s">
        <v>86</v>
      </c>
      <c r="AW267" s="13" t="s">
        <v>32</v>
      </c>
      <c r="AX267" s="13" t="s">
        <v>84</v>
      </c>
      <c r="AY267" s="189" t="s">
        <v>130</v>
      </c>
    </row>
    <row r="268" spans="1:65" s="2" customFormat="1" ht="21.75" customHeight="1">
      <c r="A268" s="33"/>
      <c r="B268" s="166"/>
      <c r="C268" s="167" t="s">
        <v>387</v>
      </c>
      <c r="D268" s="167" t="s">
        <v>133</v>
      </c>
      <c r="E268" s="168" t="s">
        <v>388</v>
      </c>
      <c r="F268" s="169" t="s">
        <v>389</v>
      </c>
      <c r="G268" s="170" t="s">
        <v>203</v>
      </c>
      <c r="H268" s="171">
        <v>4</v>
      </c>
      <c r="I268" s="172"/>
      <c r="J268" s="173">
        <f>ROUND(I268*H268,2)</f>
        <v>0</v>
      </c>
      <c r="K268" s="169" t="s">
        <v>137</v>
      </c>
      <c r="L268" s="34"/>
      <c r="M268" s="174" t="s">
        <v>1</v>
      </c>
      <c r="N268" s="175" t="s">
        <v>42</v>
      </c>
      <c r="O268" s="59"/>
      <c r="P268" s="176">
        <f>O268*H268</f>
        <v>0</v>
      </c>
      <c r="Q268" s="176">
        <v>4.0000000000000003E-5</v>
      </c>
      <c r="R268" s="176">
        <f>Q268*H268</f>
        <v>1.6000000000000001E-4</v>
      </c>
      <c r="S268" s="176">
        <v>0</v>
      </c>
      <c r="T268" s="177">
        <f>S268*H268</f>
        <v>0</v>
      </c>
      <c r="U268" s="33"/>
      <c r="V268" s="33"/>
      <c r="W268" s="33"/>
      <c r="X268" s="33"/>
      <c r="Y268" s="33"/>
      <c r="Z268" s="33"/>
      <c r="AA268" s="33"/>
      <c r="AB268" s="33"/>
      <c r="AC268" s="33"/>
      <c r="AD268" s="33"/>
      <c r="AE268" s="33"/>
      <c r="AR268" s="178" t="s">
        <v>148</v>
      </c>
      <c r="AT268" s="178" t="s">
        <v>133</v>
      </c>
      <c r="AU268" s="178" t="s">
        <v>86</v>
      </c>
      <c r="AY268" s="18" t="s">
        <v>130</v>
      </c>
      <c r="BE268" s="179">
        <f>IF(N268="základní",J268,0)</f>
        <v>0</v>
      </c>
      <c r="BF268" s="179">
        <f>IF(N268="snížená",J268,0)</f>
        <v>0</v>
      </c>
      <c r="BG268" s="179">
        <f>IF(N268="zákl. přenesená",J268,0)</f>
        <v>0</v>
      </c>
      <c r="BH268" s="179">
        <f>IF(N268="sníž. přenesená",J268,0)</f>
        <v>0</v>
      </c>
      <c r="BI268" s="179">
        <f>IF(N268="nulová",J268,0)</f>
        <v>0</v>
      </c>
      <c r="BJ268" s="18" t="s">
        <v>84</v>
      </c>
      <c r="BK268" s="179">
        <f>ROUND(I268*H268,2)</f>
        <v>0</v>
      </c>
      <c r="BL268" s="18" t="s">
        <v>148</v>
      </c>
      <c r="BM268" s="178" t="s">
        <v>390</v>
      </c>
    </row>
    <row r="269" spans="1:65" s="13" customFormat="1">
      <c r="B269" s="188"/>
      <c r="D269" s="180" t="s">
        <v>205</v>
      </c>
      <c r="E269" s="189" t="s">
        <v>1</v>
      </c>
      <c r="F269" s="190" t="s">
        <v>391</v>
      </c>
      <c r="H269" s="191">
        <v>4</v>
      </c>
      <c r="I269" s="192"/>
      <c r="L269" s="188"/>
      <c r="M269" s="193"/>
      <c r="N269" s="194"/>
      <c r="O269" s="194"/>
      <c r="P269" s="194"/>
      <c r="Q269" s="194"/>
      <c r="R269" s="194"/>
      <c r="S269" s="194"/>
      <c r="T269" s="195"/>
      <c r="AT269" s="189" t="s">
        <v>205</v>
      </c>
      <c r="AU269" s="189" t="s">
        <v>86</v>
      </c>
      <c r="AV269" s="13" t="s">
        <v>86</v>
      </c>
      <c r="AW269" s="13" t="s">
        <v>32</v>
      </c>
      <c r="AX269" s="13" t="s">
        <v>84</v>
      </c>
      <c r="AY269" s="189" t="s">
        <v>130</v>
      </c>
    </row>
    <row r="270" spans="1:65" s="2" customFormat="1" ht="16.5" customHeight="1">
      <c r="A270" s="33"/>
      <c r="B270" s="166"/>
      <c r="C270" s="167" t="s">
        <v>392</v>
      </c>
      <c r="D270" s="167" t="s">
        <v>133</v>
      </c>
      <c r="E270" s="168" t="s">
        <v>393</v>
      </c>
      <c r="F270" s="169" t="s">
        <v>394</v>
      </c>
      <c r="G270" s="170" t="s">
        <v>203</v>
      </c>
      <c r="H270" s="171">
        <v>8</v>
      </c>
      <c r="I270" s="172"/>
      <c r="J270" s="173">
        <f>ROUND(I270*H270,2)</f>
        <v>0</v>
      </c>
      <c r="K270" s="169" t="s">
        <v>137</v>
      </c>
      <c r="L270" s="34"/>
      <c r="M270" s="174" t="s">
        <v>1</v>
      </c>
      <c r="N270" s="175" t="s">
        <v>42</v>
      </c>
      <c r="O270" s="59"/>
      <c r="P270" s="176">
        <f>O270*H270</f>
        <v>0</v>
      </c>
      <c r="Q270" s="176">
        <v>1.8000000000000001E-4</v>
      </c>
      <c r="R270" s="176">
        <f>Q270*H270</f>
        <v>1.4400000000000001E-3</v>
      </c>
      <c r="S270" s="176">
        <v>0</v>
      </c>
      <c r="T270" s="177">
        <f>S270*H270</f>
        <v>0</v>
      </c>
      <c r="U270" s="33"/>
      <c r="V270" s="33"/>
      <c r="W270" s="33"/>
      <c r="X270" s="33"/>
      <c r="Y270" s="33"/>
      <c r="Z270" s="33"/>
      <c r="AA270" s="33"/>
      <c r="AB270" s="33"/>
      <c r="AC270" s="33"/>
      <c r="AD270" s="33"/>
      <c r="AE270" s="33"/>
      <c r="AR270" s="178" t="s">
        <v>148</v>
      </c>
      <c r="AT270" s="178" t="s">
        <v>133</v>
      </c>
      <c r="AU270" s="178" t="s">
        <v>86</v>
      </c>
      <c r="AY270" s="18" t="s">
        <v>130</v>
      </c>
      <c r="BE270" s="179">
        <f>IF(N270="základní",J270,0)</f>
        <v>0</v>
      </c>
      <c r="BF270" s="179">
        <f>IF(N270="snížená",J270,0)</f>
        <v>0</v>
      </c>
      <c r="BG270" s="179">
        <f>IF(N270="zákl. přenesená",J270,0)</f>
        <v>0</v>
      </c>
      <c r="BH270" s="179">
        <f>IF(N270="sníž. přenesená",J270,0)</f>
        <v>0</v>
      </c>
      <c r="BI270" s="179">
        <f>IF(N270="nulová",J270,0)</f>
        <v>0</v>
      </c>
      <c r="BJ270" s="18" t="s">
        <v>84</v>
      </c>
      <c r="BK270" s="179">
        <f>ROUND(I270*H270,2)</f>
        <v>0</v>
      </c>
      <c r="BL270" s="18" t="s">
        <v>148</v>
      </c>
      <c r="BM270" s="178" t="s">
        <v>395</v>
      </c>
    </row>
    <row r="271" spans="1:65" s="2" customFormat="1" ht="16.5" customHeight="1">
      <c r="A271" s="33"/>
      <c r="B271" s="166"/>
      <c r="C271" s="167" t="s">
        <v>396</v>
      </c>
      <c r="D271" s="167" t="s">
        <v>133</v>
      </c>
      <c r="E271" s="168" t="s">
        <v>397</v>
      </c>
      <c r="F271" s="169" t="s">
        <v>398</v>
      </c>
      <c r="G271" s="170" t="s">
        <v>203</v>
      </c>
      <c r="H271" s="171">
        <v>4</v>
      </c>
      <c r="I271" s="172"/>
      <c r="J271" s="173">
        <f>ROUND(I271*H271,2)</f>
        <v>0</v>
      </c>
      <c r="K271" s="169" t="s">
        <v>137</v>
      </c>
      <c r="L271" s="34"/>
      <c r="M271" s="174" t="s">
        <v>1</v>
      </c>
      <c r="N271" s="175" t="s">
        <v>42</v>
      </c>
      <c r="O271" s="59"/>
      <c r="P271" s="176">
        <f>O271*H271</f>
        <v>0</v>
      </c>
      <c r="Q271" s="176">
        <v>2.2000000000000001E-4</v>
      </c>
      <c r="R271" s="176">
        <f>Q271*H271</f>
        <v>8.8000000000000003E-4</v>
      </c>
      <c r="S271" s="176">
        <v>0</v>
      </c>
      <c r="T271" s="177">
        <f>S271*H271</f>
        <v>0</v>
      </c>
      <c r="U271" s="33"/>
      <c r="V271" s="33"/>
      <c r="W271" s="33"/>
      <c r="X271" s="33"/>
      <c r="Y271" s="33"/>
      <c r="Z271" s="33"/>
      <c r="AA271" s="33"/>
      <c r="AB271" s="33"/>
      <c r="AC271" s="33"/>
      <c r="AD271" s="33"/>
      <c r="AE271" s="33"/>
      <c r="AR271" s="178" t="s">
        <v>148</v>
      </c>
      <c r="AT271" s="178" t="s">
        <v>133</v>
      </c>
      <c r="AU271" s="178" t="s">
        <v>86</v>
      </c>
      <c r="AY271" s="18" t="s">
        <v>130</v>
      </c>
      <c r="BE271" s="179">
        <f>IF(N271="základní",J271,0)</f>
        <v>0</v>
      </c>
      <c r="BF271" s="179">
        <f>IF(N271="snížená",J271,0)</f>
        <v>0</v>
      </c>
      <c r="BG271" s="179">
        <f>IF(N271="zákl. přenesená",J271,0)</f>
        <v>0</v>
      </c>
      <c r="BH271" s="179">
        <f>IF(N271="sníž. přenesená",J271,0)</f>
        <v>0</v>
      </c>
      <c r="BI271" s="179">
        <f>IF(N271="nulová",J271,0)</f>
        <v>0</v>
      </c>
      <c r="BJ271" s="18" t="s">
        <v>84</v>
      </c>
      <c r="BK271" s="179">
        <f>ROUND(I271*H271,2)</f>
        <v>0</v>
      </c>
      <c r="BL271" s="18" t="s">
        <v>148</v>
      </c>
      <c r="BM271" s="178" t="s">
        <v>399</v>
      </c>
    </row>
    <row r="272" spans="1:65" s="2" customFormat="1" ht="21.75" customHeight="1">
      <c r="A272" s="33"/>
      <c r="B272" s="166"/>
      <c r="C272" s="167" t="s">
        <v>400</v>
      </c>
      <c r="D272" s="167" t="s">
        <v>133</v>
      </c>
      <c r="E272" s="168" t="s">
        <v>401</v>
      </c>
      <c r="F272" s="169" t="s">
        <v>402</v>
      </c>
      <c r="G272" s="170" t="s">
        <v>403</v>
      </c>
      <c r="H272" s="171">
        <v>200</v>
      </c>
      <c r="I272" s="172"/>
      <c r="J272" s="173">
        <f>ROUND(I272*H272,2)</f>
        <v>0</v>
      </c>
      <c r="K272" s="169" t="s">
        <v>137</v>
      </c>
      <c r="L272" s="34"/>
      <c r="M272" s="174" t="s">
        <v>1</v>
      </c>
      <c r="N272" s="175" t="s">
        <v>42</v>
      </c>
      <c r="O272" s="59"/>
      <c r="P272" s="176">
        <f>O272*H272</f>
        <v>0</v>
      </c>
      <c r="Q272" s="176">
        <v>2.3619999999999999E-2</v>
      </c>
      <c r="R272" s="176">
        <f>Q272*H272</f>
        <v>4.7239999999999993</v>
      </c>
      <c r="S272" s="176">
        <v>0</v>
      </c>
      <c r="T272" s="177">
        <f>S272*H272</f>
        <v>0</v>
      </c>
      <c r="U272" s="33"/>
      <c r="V272" s="33"/>
      <c r="W272" s="33"/>
      <c r="X272" s="33"/>
      <c r="Y272" s="33"/>
      <c r="Z272" s="33"/>
      <c r="AA272" s="33"/>
      <c r="AB272" s="33"/>
      <c r="AC272" s="33"/>
      <c r="AD272" s="33"/>
      <c r="AE272" s="33"/>
      <c r="AR272" s="178" t="s">
        <v>148</v>
      </c>
      <c r="AT272" s="178" t="s">
        <v>133</v>
      </c>
      <c r="AU272" s="178" t="s">
        <v>86</v>
      </c>
      <c r="AY272" s="18" t="s">
        <v>130</v>
      </c>
      <c r="BE272" s="179">
        <f>IF(N272="základní",J272,0)</f>
        <v>0</v>
      </c>
      <c r="BF272" s="179">
        <f>IF(N272="snížená",J272,0)</f>
        <v>0</v>
      </c>
      <c r="BG272" s="179">
        <f>IF(N272="zákl. přenesená",J272,0)</f>
        <v>0</v>
      </c>
      <c r="BH272" s="179">
        <f>IF(N272="sníž. přenesená",J272,0)</f>
        <v>0</v>
      </c>
      <c r="BI272" s="179">
        <f>IF(N272="nulová",J272,0)</f>
        <v>0</v>
      </c>
      <c r="BJ272" s="18" t="s">
        <v>84</v>
      </c>
      <c r="BK272" s="179">
        <f>ROUND(I272*H272,2)</f>
        <v>0</v>
      </c>
      <c r="BL272" s="18" t="s">
        <v>148</v>
      </c>
      <c r="BM272" s="178" t="s">
        <v>404</v>
      </c>
    </row>
    <row r="273" spans="1:65" s="13" customFormat="1">
      <c r="B273" s="188"/>
      <c r="D273" s="180" t="s">
        <v>205</v>
      </c>
      <c r="E273" s="189" t="s">
        <v>1</v>
      </c>
      <c r="F273" s="190" t="s">
        <v>405</v>
      </c>
      <c r="H273" s="191">
        <v>200</v>
      </c>
      <c r="I273" s="192"/>
      <c r="L273" s="188"/>
      <c r="M273" s="193"/>
      <c r="N273" s="194"/>
      <c r="O273" s="194"/>
      <c r="P273" s="194"/>
      <c r="Q273" s="194"/>
      <c r="R273" s="194"/>
      <c r="S273" s="194"/>
      <c r="T273" s="195"/>
      <c r="AT273" s="189" t="s">
        <v>205</v>
      </c>
      <c r="AU273" s="189" t="s">
        <v>86</v>
      </c>
      <c r="AV273" s="13" t="s">
        <v>86</v>
      </c>
      <c r="AW273" s="13" t="s">
        <v>32</v>
      </c>
      <c r="AX273" s="13" t="s">
        <v>84</v>
      </c>
      <c r="AY273" s="189" t="s">
        <v>130</v>
      </c>
    </row>
    <row r="274" spans="1:65" s="2" customFormat="1" ht="21.75" customHeight="1">
      <c r="A274" s="33"/>
      <c r="B274" s="166"/>
      <c r="C274" s="167" t="s">
        <v>406</v>
      </c>
      <c r="D274" s="167" t="s">
        <v>133</v>
      </c>
      <c r="E274" s="168" t="s">
        <v>407</v>
      </c>
      <c r="F274" s="169" t="s">
        <v>408</v>
      </c>
      <c r="G274" s="170" t="s">
        <v>403</v>
      </c>
      <c r="H274" s="171">
        <v>31.35</v>
      </c>
      <c r="I274" s="172"/>
      <c r="J274" s="173">
        <f>ROUND(I274*H274,2)</f>
        <v>0</v>
      </c>
      <c r="K274" s="169" t="s">
        <v>137</v>
      </c>
      <c r="L274" s="34"/>
      <c r="M274" s="174" t="s">
        <v>1</v>
      </c>
      <c r="N274" s="175" t="s">
        <v>42</v>
      </c>
      <c r="O274" s="59"/>
      <c r="P274" s="176">
        <f>O274*H274</f>
        <v>0</v>
      </c>
      <c r="Q274" s="176">
        <v>4.2999999999999999E-4</v>
      </c>
      <c r="R274" s="176">
        <f>Q274*H274</f>
        <v>1.3480499999999999E-2</v>
      </c>
      <c r="S274" s="176">
        <v>0</v>
      </c>
      <c r="T274" s="177">
        <f>S274*H274</f>
        <v>0</v>
      </c>
      <c r="U274" s="33"/>
      <c r="V274" s="33"/>
      <c r="W274" s="33"/>
      <c r="X274" s="33"/>
      <c r="Y274" s="33"/>
      <c r="Z274" s="33"/>
      <c r="AA274" s="33"/>
      <c r="AB274" s="33"/>
      <c r="AC274" s="33"/>
      <c r="AD274" s="33"/>
      <c r="AE274" s="33"/>
      <c r="AR274" s="178" t="s">
        <v>148</v>
      </c>
      <c r="AT274" s="178" t="s">
        <v>133</v>
      </c>
      <c r="AU274" s="178" t="s">
        <v>86</v>
      </c>
      <c r="AY274" s="18" t="s">
        <v>130</v>
      </c>
      <c r="BE274" s="179">
        <f>IF(N274="základní",J274,0)</f>
        <v>0</v>
      </c>
      <c r="BF274" s="179">
        <f>IF(N274="snížená",J274,0)</f>
        <v>0</v>
      </c>
      <c r="BG274" s="179">
        <f>IF(N274="zákl. přenesená",J274,0)</f>
        <v>0</v>
      </c>
      <c r="BH274" s="179">
        <f>IF(N274="sníž. přenesená",J274,0)</f>
        <v>0</v>
      </c>
      <c r="BI274" s="179">
        <f>IF(N274="nulová",J274,0)</f>
        <v>0</v>
      </c>
      <c r="BJ274" s="18" t="s">
        <v>84</v>
      </c>
      <c r="BK274" s="179">
        <f>ROUND(I274*H274,2)</f>
        <v>0</v>
      </c>
      <c r="BL274" s="18" t="s">
        <v>148</v>
      </c>
      <c r="BM274" s="178" t="s">
        <v>409</v>
      </c>
    </row>
    <row r="275" spans="1:65" s="13" customFormat="1">
      <c r="B275" s="188"/>
      <c r="D275" s="180" t="s">
        <v>205</v>
      </c>
      <c r="E275" s="189" t="s">
        <v>1</v>
      </c>
      <c r="F275" s="190" t="s">
        <v>410</v>
      </c>
      <c r="H275" s="191">
        <v>31.35</v>
      </c>
      <c r="I275" s="192"/>
      <c r="L275" s="188"/>
      <c r="M275" s="193"/>
      <c r="N275" s="194"/>
      <c r="O275" s="194"/>
      <c r="P275" s="194"/>
      <c r="Q275" s="194"/>
      <c r="R275" s="194"/>
      <c r="S275" s="194"/>
      <c r="T275" s="195"/>
      <c r="AT275" s="189" t="s">
        <v>205</v>
      </c>
      <c r="AU275" s="189" t="s">
        <v>86</v>
      </c>
      <c r="AV275" s="13" t="s">
        <v>86</v>
      </c>
      <c r="AW275" s="13" t="s">
        <v>32</v>
      </c>
      <c r="AX275" s="13" t="s">
        <v>84</v>
      </c>
      <c r="AY275" s="189" t="s">
        <v>130</v>
      </c>
    </row>
    <row r="276" spans="1:65" s="2" customFormat="1" ht="21.75" customHeight="1">
      <c r="A276" s="33"/>
      <c r="B276" s="166"/>
      <c r="C276" s="219" t="s">
        <v>411</v>
      </c>
      <c r="D276" s="219" t="s">
        <v>357</v>
      </c>
      <c r="E276" s="220" t="s">
        <v>412</v>
      </c>
      <c r="F276" s="221" t="s">
        <v>413</v>
      </c>
      <c r="G276" s="222" t="s">
        <v>233</v>
      </c>
      <c r="H276" s="223">
        <v>6.0999999999999999E-2</v>
      </c>
      <c r="I276" s="224"/>
      <c r="J276" s="225">
        <f>ROUND(I276*H276,2)</f>
        <v>0</v>
      </c>
      <c r="K276" s="221" t="s">
        <v>137</v>
      </c>
      <c r="L276" s="226"/>
      <c r="M276" s="227" t="s">
        <v>1</v>
      </c>
      <c r="N276" s="228" t="s">
        <v>42</v>
      </c>
      <c r="O276" s="59"/>
      <c r="P276" s="176">
        <f>O276*H276</f>
        <v>0</v>
      </c>
      <c r="Q276" s="176">
        <v>1</v>
      </c>
      <c r="R276" s="176">
        <f>Q276*H276</f>
        <v>6.0999999999999999E-2</v>
      </c>
      <c r="S276" s="176">
        <v>0</v>
      </c>
      <c r="T276" s="177">
        <f>S276*H276</f>
        <v>0</v>
      </c>
      <c r="U276" s="33"/>
      <c r="V276" s="33"/>
      <c r="W276" s="33"/>
      <c r="X276" s="33"/>
      <c r="Y276" s="33"/>
      <c r="Z276" s="33"/>
      <c r="AA276" s="33"/>
      <c r="AB276" s="33"/>
      <c r="AC276" s="33"/>
      <c r="AD276" s="33"/>
      <c r="AE276" s="33"/>
      <c r="AR276" s="178" t="s">
        <v>165</v>
      </c>
      <c r="AT276" s="178" t="s">
        <v>357</v>
      </c>
      <c r="AU276" s="178" t="s">
        <v>86</v>
      </c>
      <c r="AY276" s="18" t="s">
        <v>130</v>
      </c>
      <c r="BE276" s="179">
        <f>IF(N276="základní",J276,0)</f>
        <v>0</v>
      </c>
      <c r="BF276" s="179">
        <f>IF(N276="snížená",J276,0)</f>
        <v>0</v>
      </c>
      <c r="BG276" s="179">
        <f>IF(N276="zákl. přenesená",J276,0)</f>
        <v>0</v>
      </c>
      <c r="BH276" s="179">
        <f>IF(N276="sníž. přenesená",J276,0)</f>
        <v>0</v>
      </c>
      <c r="BI276" s="179">
        <f>IF(N276="nulová",J276,0)</f>
        <v>0</v>
      </c>
      <c r="BJ276" s="18" t="s">
        <v>84</v>
      </c>
      <c r="BK276" s="179">
        <f>ROUND(I276*H276,2)</f>
        <v>0</v>
      </c>
      <c r="BL276" s="18" t="s">
        <v>148</v>
      </c>
      <c r="BM276" s="178" t="s">
        <v>414</v>
      </c>
    </row>
    <row r="277" spans="1:65" s="2" customFormat="1" ht="19.5">
      <c r="A277" s="33"/>
      <c r="B277" s="34"/>
      <c r="C277" s="33"/>
      <c r="D277" s="180" t="s">
        <v>143</v>
      </c>
      <c r="E277" s="33"/>
      <c r="F277" s="181" t="s">
        <v>415</v>
      </c>
      <c r="G277" s="33"/>
      <c r="H277" s="33"/>
      <c r="I277" s="102"/>
      <c r="J277" s="33"/>
      <c r="K277" s="33"/>
      <c r="L277" s="34"/>
      <c r="M277" s="182"/>
      <c r="N277" s="183"/>
      <c r="O277" s="59"/>
      <c r="P277" s="59"/>
      <c r="Q277" s="59"/>
      <c r="R277" s="59"/>
      <c r="S277" s="59"/>
      <c r="T277" s="60"/>
      <c r="U277" s="33"/>
      <c r="V277" s="33"/>
      <c r="W277" s="33"/>
      <c r="X277" s="33"/>
      <c r="Y277" s="33"/>
      <c r="Z277" s="33"/>
      <c r="AA277" s="33"/>
      <c r="AB277" s="33"/>
      <c r="AC277" s="33"/>
      <c r="AD277" s="33"/>
      <c r="AE277" s="33"/>
      <c r="AT277" s="18" t="s">
        <v>143</v>
      </c>
      <c r="AU277" s="18" t="s">
        <v>86</v>
      </c>
    </row>
    <row r="278" spans="1:65" s="13" customFormat="1">
      <c r="B278" s="188"/>
      <c r="D278" s="180" t="s">
        <v>205</v>
      </c>
      <c r="E278" s="189" t="s">
        <v>1</v>
      </c>
      <c r="F278" s="190" t="s">
        <v>416</v>
      </c>
      <c r="H278" s="191">
        <v>6.0999999999999999E-2</v>
      </c>
      <c r="I278" s="192"/>
      <c r="L278" s="188"/>
      <c r="M278" s="193"/>
      <c r="N278" s="194"/>
      <c r="O278" s="194"/>
      <c r="P278" s="194"/>
      <c r="Q278" s="194"/>
      <c r="R278" s="194"/>
      <c r="S278" s="194"/>
      <c r="T278" s="195"/>
      <c r="AT278" s="189" t="s">
        <v>205</v>
      </c>
      <c r="AU278" s="189" t="s">
        <v>86</v>
      </c>
      <c r="AV278" s="13" t="s">
        <v>86</v>
      </c>
      <c r="AW278" s="13" t="s">
        <v>32</v>
      </c>
      <c r="AX278" s="13" t="s">
        <v>84</v>
      </c>
      <c r="AY278" s="189" t="s">
        <v>130</v>
      </c>
    </row>
    <row r="279" spans="1:65" s="2" customFormat="1" ht="21.75" customHeight="1">
      <c r="A279" s="33"/>
      <c r="B279" s="166"/>
      <c r="C279" s="167" t="s">
        <v>417</v>
      </c>
      <c r="D279" s="167" t="s">
        <v>133</v>
      </c>
      <c r="E279" s="168" t="s">
        <v>418</v>
      </c>
      <c r="F279" s="169" t="s">
        <v>419</v>
      </c>
      <c r="G279" s="170" t="s">
        <v>420</v>
      </c>
      <c r="H279" s="171">
        <v>32</v>
      </c>
      <c r="I279" s="172"/>
      <c r="J279" s="173">
        <f>ROUND(I279*H279,2)</f>
        <v>0</v>
      </c>
      <c r="K279" s="169" t="s">
        <v>1</v>
      </c>
      <c r="L279" s="34"/>
      <c r="M279" s="174" t="s">
        <v>1</v>
      </c>
      <c r="N279" s="175" t="s">
        <v>42</v>
      </c>
      <c r="O279" s="59"/>
      <c r="P279" s="176">
        <f>O279*H279</f>
        <v>0</v>
      </c>
      <c r="Q279" s="176">
        <v>0</v>
      </c>
      <c r="R279" s="176">
        <f>Q279*H279</f>
        <v>0</v>
      </c>
      <c r="S279" s="176">
        <v>0</v>
      </c>
      <c r="T279" s="177">
        <f>S279*H279</f>
        <v>0</v>
      </c>
      <c r="U279" s="33"/>
      <c r="V279" s="33"/>
      <c r="W279" s="33"/>
      <c r="X279" s="33"/>
      <c r="Y279" s="33"/>
      <c r="Z279" s="33"/>
      <c r="AA279" s="33"/>
      <c r="AB279" s="33"/>
      <c r="AC279" s="33"/>
      <c r="AD279" s="33"/>
      <c r="AE279" s="33"/>
      <c r="AR279" s="178" t="s">
        <v>148</v>
      </c>
      <c r="AT279" s="178" t="s">
        <v>133</v>
      </c>
      <c r="AU279" s="178" t="s">
        <v>86</v>
      </c>
      <c r="AY279" s="18" t="s">
        <v>130</v>
      </c>
      <c r="BE279" s="179">
        <f>IF(N279="základní",J279,0)</f>
        <v>0</v>
      </c>
      <c r="BF279" s="179">
        <f>IF(N279="snížená",J279,0)</f>
        <v>0</v>
      </c>
      <c r="BG279" s="179">
        <f>IF(N279="zákl. přenesená",J279,0)</f>
        <v>0</v>
      </c>
      <c r="BH279" s="179">
        <f>IF(N279="sníž. přenesená",J279,0)</f>
        <v>0</v>
      </c>
      <c r="BI279" s="179">
        <f>IF(N279="nulová",J279,0)</f>
        <v>0</v>
      </c>
      <c r="BJ279" s="18" t="s">
        <v>84</v>
      </c>
      <c r="BK279" s="179">
        <f>ROUND(I279*H279,2)</f>
        <v>0</v>
      </c>
      <c r="BL279" s="18" t="s">
        <v>148</v>
      </c>
      <c r="BM279" s="178" t="s">
        <v>421</v>
      </c>
    </row>
    <row r="280" spans="1:65" s="13" customFormat="1">
      <c r="B280" s="188"/>
      <c r="D280" s="180" t="s">
        <v>205</v>
      </c>
      <c r="E280" s="189" t="s">
        <v>1</v>
      </c>
      <c r="F280" s="190" t="s">
        <v>422</v>
      </c>
      <c r="H280" s="191">
        <v>32</v>
      </c>
      <c r="I280" s="192"/>
      <c r="L280" s="188"/>
      <c r="M280" s="193"/>
      <c r="N280" s="194"/>
      <c r="O280" s="194"/>
      <c r="P280" s="194"/>
      <c r="Q280" s="194"/>
      <c r="R280" s="194"/>
      <c r="S280" s="194"/>
      <c r="T280" s="195"/>
      <c r="AT280" s="189" t="s">
        <v>205</v>
      </c>
      <c r="AU280" s="189" t="s">
        <v>86</v>
      </c>
      <c r="AV280" s="13" t="s">
        <v>86</v>
      </c>
      <c r="AW280" s="13" t="s">
        <v>32</v>
      </c>
      <c r="AX280" s="13" t="s">
        <v>84</v>
      </c>
      <c r="AY280" s="189" t="s">
        <v>130</v>
      </c>
    </row>
    <row r="281" spans="1:65" s="2" customFormat="1" ht="16.5" customHeight="1">
      <c r="A281" s="33"/>
      <c r="B281" s="166"/>
      <c r="C281" s="167" t="s">
        <v>423</v>
      </c>
      <c r="D281" s="167" t="s">
        <v>133</v>
      </c>
      <c r="E281" s="168" t="s">
        <v>424</v>
      </c>
      <c r="F281" s="169" t="s">
        <v>425</v>
      </c>
      <c r="G281" s="170" t="s">
        <v>214</v>
      </c>
      <c r="H281" s="171">
        <v>40</v>
      </c>
      <c r="I281" s="172"/>
      <c r="J281" s="173">
        <f>ROUND(I281*H281,2)</f>
        <v>0</v>
      </c>
      <c r="K281" s="169" t="s">
        <v>1</v>
      </c>
      <c r="L281" s="34"/>
      <c r="M281" s="174" t="s">
        <v>1</v>
      </c>
      <c r="N281" s="175" t="s">
        <v>42</v>
      </c>
      <c r="O281" s="59"/>
      <c r="P281" s="176">
        <f>O281*H281</f>
        <v>0</v>
      </c>
      <c r="Q281" s="176">
        <v>0</v>
      </c>
      <c r="R281" s="176">
        <f>Q281*H281</f>
        <v>0</v>
      </c>
      <c r="S281" s="176">
        <v>0</v>
      </c>
      <c r="T281" s="177">
        <f>S281*H281</f>
        <v>0</v>
      </c>
      <c r="U281" s="33"/>
      <c r="V281" s="33"/>
      <c r="W281" s="33"/>
      <c r="X281" s="33"/>
      <c r="Y281" s="33"/>
      <c r="Z281" s="33"/>
      <c r="AA281" s="33"/>
      <c r="AB281" s="33"/>
      <c r="AC281" s="33"/>
      <c r="AD281" s="33"/>
      <c r="AE281" s="33"/>
      <c r="AR281" s="178" t="s">
        <v>148</v>
      </c>
      <c r="AT281" s="178" t="s">
        <v>133</v>
      </c>
      <c r="AU281" s="178" t="s">
        <v>86</v>
      </c>
      <c r="AY281" s="18" t="s">
        <v>130</v>
      </c>
      <c r="BE281" s="179">
        <f>IF(N281="základní",J281,0)</f>
        <v>0</v>
      </c>
      <c r="BF281" s="179">
        <f>IF(N281="snížená",J281,0)</f>
        <v>0</v>
      </c>
      <c r="BG281" s="179">
        <f>IF(N281="zákl. přenesená",J281,0)</f>
        <v>0</v>
      </c>
      <c r="BH281" s="179">
        <f>IF(N281="sníž. přenesená",J281,0)</f>
        <v>0</v>
      </c>
      <c r="BI281" s="179">
        <f>IF(N281="nulová",J281,0)</f>
        <v>0</v>
      </c>
      <c r="BJ281" s="18" t="s">
        <v>84</v>
      </c>
      <c r="BK281" s="179">
        <f>ROUND(I281*H281,2)</f>
        <v>0</v>
      </c>
      <c r="BL281" s="18" t="s">
        <v>148</v>
      </c>
      <c r="BM281" s="178" t="s">
        <v>426</v>
      </c>
    </row>
    <row r="282" spans="1:65" s="2" customFormat="1" ht="16.5" customHeight="1">
      <c r="A282" s="33"/>
      <c r="B282" s="166"/>
      <c r="C282" s="167" t="s">
        <v>427</v>
      </c>
      <c r="D282" s="167" t="s">
        <v>133</v>
      </c>
      <c r="E282" s="168" t="s">
        <v>428</v>
      </c>
      <c r="F282" s="169" t="s">
        <v>429</v>
      </c>
      <c r="G282" s="170" t="s">
        <v>203</v>
      </c>
      <c r="H282" s="171">
        <v>1</v>
      </c>
      <c r="I282" s="172"/>
      <c r="J282" s="173">
        <f>ROUND(I282*H282,2)</f>
        <v>0</v>
      </c>
      <c r="K282" s="169" t="s">
        <v>1</v>
      </c>
      <c r="L282" s="34"/>
      <c r="M282" s="174" t="s">
        <v>1</v>
      </c>
      <c r="N282" s="175" t="s">
        <v>42</v>
      </c>
      <c r="O282" s="59"/>
      <c r="P282" s="176">
        <f>O282*H282</f>
        <v>0</v>
      </c>
      <c r="Q282" s="176">
        <v>0</v>
      </c>
      <c r="R282" s="176">
        <f>Q282*H282</f>
        <v>0</v>
      </c>
      <c r="S282" s="176">
        <v>0</v>
      </c>
      <c r="T282" s="177">
        <f>S282*H282</f>
        <v>0</v>
      </c>
      <c r="U282" s="33"/>
      <c r="V282" s="33"/>
      <c r="W282" s="33"/>
      <c r="X282" s="33"/>
      <c r="Y282" s="33"/>
      <c r="Z282" s="33"/>
      <c r="AA282" s="33"/>
      <c r="AB282" s="33"/>
      <c r="AC282" s="33"/>
      <c r="AD282" s="33"/>
      <c r="AE282" s="33"/>
      <c r="AR282" s="178" t="s">
        <v>148</v>
      </c>
      <c r="AT282" s="178" t="s">
        <v>133</v>
      </c>
      <c r="AU282" s="178" t="s">
        <v>86</v>
      </c>
      <c r="AY282" s="18" t="s">
        <v>130</v>
      </c>
      <c r="BE282" s="179">
        <f>IF(N282="základní",J282,0)</f>
        <v>0</v>
      </c>
      <c r="BF282" s="179">
        <f>IF(N282="snížená",J282,0)</f>
        <v>0</v>
      </c>
      <c r="BG282" s="179">
        <f>IF(N282="zákl. přenesená",J282,0)</f>
        <v>0</v>
      </c>
      <c r="BH282" s="179">
        <f>IF(N282="sníž. přenesená",J282,0)</f>
        <v>0</v>
      </c>
      <c r="BI282" s="179">
        <f>IF(N282="nulová",J282,0)</f>
        <v>0</v>
      </c>
      <c r="BJ282" s="18" t="s">
        <v>84</v>
      </c>
      <c r="BK282" s="179">
        <f>ROUND(I282*H282,2)</f>
        <v>0</v>
      </c>
      <c r="BL282" s="18" t="s">
        <v>148</v>
      </c>
      <c r="BM282" s="178" t="s">
        <v>430</v>
      </c>
    </row>
    <row r="283" spans="1:65" s="2" customFormat="1" ht="29.25">
      <c r="A283" s="33"/>
      <c r="B283" s="34"/>
      <c r="C283" s="33"/>
      <c r="D283" s="180" t="s">
        <v>143</v>
      </c>
      <c r="E283" s="33"/>
      <c r="F283" s="181" t="s">
        <v>431</v>
      </c>
      <c r="G283" s="33"/>
      <c r="H283" s="33"/>
      <c r="I283" s="102"/>
      <c r="J283" s="33"/>
      <c r="K283" s="33"/>
      <c r="L283" s="34"/>
      <c r="M283" s="182"/>
      <c r="N283" s="183"/>
      <c r="O283" s="59"/>
      <c r="P283" s="59"/>
      <c r="Q283" s="59"/>
      <c r="R283" s="59"/>
      <c r="S283" s="59"/>
      <c r="T283" s="60"/>
      <c r="U283" s="33"/>
      <c r="V283" s="33"/>
      <c r="W283" s="33"/>
      <c r="X283" s="33"/>
      <c r="Y283" s="33"/>
      <c r="Z283" s="33"/>
      <c r="AA283" s="33"/>
      <c r="AB283" s="33"/>
      <c r="AC283" s="33"/>
      <c r="AD283" s="33"/>
      <c r="AE283" s="33"/>
      <c r="AT283" s="18" t="s">
        <v>143</v>
      </c>
      <c r="AU283" s="18" t="s">
        <v>86</v>
      </c>
    </row>
    <row r="284" spans="1:65" s="2" customFormat="1" ht="21.75" customHeight="1">
      <c r="A284" s="33"/>
      <c r="B284" s="166"/>
      <c r="C284" s="167" t="s">
        <v>432</v>
      </c>
      <c r="D284" s="167" t="s">
        <v>133</v>
      </c>
      <c r="E284" s="168" t="s">
        <v>433</v>
      </c>
      <c r="F284" s="169" t="s">
        <v>434</v>
      </c>
      <c r="G284" s="170" t="s">
        <v>136</v>
      </c>
      <c r="H284" s="171">
        <v>1</v>
      </c>
      <c r="I284" s="172"/>
      <c r="J284" s="173">
        <f>ROUND(I284*H284,2)</f>
        <v>0</v>
      </c>
      <c r="K284" s="169" t="s">
        <v>1</v>
      </c>
      <c r="L284" s="34"/>
      <c r="M284" s="174" t="s">
        <v>1</v>
      </c>
      <c r="N284" s="175" t="s">
        <v>42</v>
      </c>
      <c r="O284" s="59"/>
      <c r="P284" s="176">
        <f>O284*H284</f>
        <v>0</v>
      </c>
      <c r="Q284" s="176">
        <v>0</v>
      </c>
      <c r="R284" s="176">
        <f>Q284*H284</f>
        <v>0</v>
      </c>
      <c r="S284" s="176">
        <v>0</v>
      </c>
      <c r="T284" s="177">
        <f>S284*H284</f>
        <v>0</v>
      </c>
      <c r="U284" s="33"/>
      <c r="V284" s="33"/>
      <c r="W284" s="33"/>
      <c r="X284" s="33"/>
      <c r="Y284" s="33"/>
      <c r="Z284" s="33"/>
      <c r="AA284" s="33"/>
      <c r="AB284" s="33"/>
      <c r="AC284" s="33"/>
      <c r="AD284" s="33"/>
      <c r="AE284" s="33"/>
      <c r="AR284" s="178" t="s">
        <v>148</v>
      </c>
      <c r="AT284" s="178" t="s">
        <v>133</v>
      </c>
      <c r="AU284" s="178" t="s">
        <v>86</v>
      </c>
      <c r="AY284" s="18" t="s">
        <v>130</v>
      </c>
      <c r="BE284" s="179">
        <f>IF(N284="základní",J284,0)</f>
        <v>0</v>
      </c>
      <c r="BF284" s="179">
        <f>IF(N284="snížená",J284,0)</f>
        <v>0</v>
      </c>
      <c r="BG284" s="179">
        <f>IF(N284="zákl. přenesená",J284,0)</f>
        <v>0</v>
      </c>
      <c r="BH284" s="179">
        <f>IF(N284="sníž. přenesená",J284,0)</f>
        <v>0</v>
      </c>
      <c r="BI284" s="179">
        <f>IF(N284="nulová",J284,0)</f>
        <v>0</v>
      </c>
      <c r="BJ284" s="18" t="s">
        <v>84</v>
      </c>
      <c r="BK284" s="179">
        <f>ROUND(I284*H284,2)</f>
        <v>0</v>
      </c>
      <c r="BL284" s="18" t="s">
        <v>148</v>
      </c>
      <c r="BM284" s="178" t="s">
        <v>435</v>
      </c>
    </row>
    <row r="285" spans="1:65" s="2" customFormat="1" ht="19.5">
      <c r="A285" s="33"/>
      <c r="B285" s="34"/>
      <c r="C285" s="33"/>
      <c r="D285" s="180" t="s">
        <v>143</v>
      </c>
      <c r="E285" s="33"/>
      <c r="F285" s="181" t="s">
        <v>436</v>
      </c>
      <c r="G285" s="33"/>
      <c r="H285" s="33"/>
      <c r="I285" s="102"/>
      <c r="J285" s="33"/>
      <c r="K285" s="33"/>
      <c r="L285" s="34"/>
      <c r="M285" s="182"/>
      <c r="N285" s="183"/>
      <c r="O285" s="59"/>
      <c r="P285" s="59"/>
      <c r="Q285" s="59"/>
      <c r="R285" s="59"/>
      <c r="S285" s="59"/>
      <c r="T285" s="60"/>
      <c r="U285" s="33"/>
      <c r="V285" s="33"/>
      <c r="W285" s="33"/>
      <c r="X285" s="33"/>
      <c r="Y285" s="33"/>
      <c r="Z285" s="33"/>
      <c r="AA285" s="33"/>
      <c r="AB285" s="33"/>
      <c r="AC285" s="33"/>
      <c r="AD285" s="33"/>
      <c r="AE285" s="33"/>
      <c r="AT285" s="18" t="s">
        <v>143</v>
      </c>
      <c r="AU285" s="18" t="s">
        <v>86</v>
      </c>
    </row>
    <row r="286" spans="1:65" s="2" customFormat="1" ht="21.75" customHeight="1">
      <c r="A286" s="33"/>
      <c r="B286" s="166"/>
      <c r="C286" s="167" t="s">
        <v>437</v>
      </c>
      <c r="D286" s="167" t="s">
        <v>133</v>
      </c>
      <c r="E286" s="168" t="s">
        <v>438</v>
      </c>
      <c r="F286" s="169" t="s">
        <v>439</v>
      </c>
      <c r="G286" s="170" t="s">
        <v>136</v>
      </c>
      <c r="H286" s="171">
        <v>1</v>
      </c>
      <c r="I286" s="172"/>
      <c r="J286" s="173">
        <f>ROUND(I286*H286,2)</f>
        <v>0</v>
      </c>
      <c r="K286" s="169" t="s">
        <v>1</v>
      </c>
      <c r="L286" s="34"/>
      <c r="M286" s="174" t="s">
        <v>1</v>
      </c>
      <c r="N286" s="175" t="s">
        <v>42</v>
      </c>
      <c r="O286" s="59"/>
      <c r="P286" s="176">
        <f>O286*H286</f>
        <v>0</v>
      </c>
      <c r="Q286" s="176">
        <v>0</v>
      </c>
      <c r="R286" s="176">
        <f>Q286*H286</f>
        <v>0</v>
      </c>
      <c r="S286" s="176">
        <v>0</v>
      </c>
      <c r="T286" s="177">
        <f>S286*H286</f>
        <v>0</v>
      </c>
      <c r="U286" s="33"/>
      <c r="V286" s="33"/>
      <c r="W286" s="33"/>
      <c r="X286" s="33"/>
      <c r="Y286" s="33"/>
      <c r="Z286" s="33"/>
      <c r="AA286" s="33"/>
      <c r="AB286" s="33"/>
      <c r="AC286" s="33"/>
      <c r="AD286" s="33"/>
      <c r="AE286" s="33"/>
      <c r="AR286" s="178" t="s">
        <v>148</v>
      </c>
      <c r="AT286" s="178" t="s">
        <v>133</v>
      </c>
      <c r="AU286" s="178" t="s">
        <v>86</v>
      </c>
      <c r="AY286" s="18" t="s">
        <v>130</v>
      </c>
      <c r="BE286" s="179">
        <f>IF(N286="základní",J286,0)</f>
        <v>0</v>
      </c>
      <c r="BF286" s="179">
        <f>IF(N286="snížená",J286,0)</f>
        <v>0</v>
      </c>
      <c r="BG286" s="179">
        <f>IF(N286="zákl. přenesená",J286,0)</f>
        <v>0</v>
      </c>
      <c r="BH286" s="179">
        <f>IF(N286="sníž. přenesená",J286,0)</f>
        <v>0</v>
      </c>
      <c r="BI286" s="179">
        <f>IF(N286="nulová",J286,0)</f>
        <v>0</v>
      </c>
      <c r="BJ286" s="18" t="s">
        <v>84</v>
      </c>
      <c r="BK286" s="179">
        <f>ROUND(I286*H286,2)</f>
        <v>0</v>
      </c>
      <c r="BL286" s="18" t="s">
        <v>148</v>
      </c>
      <c r="BM286" s="178" t="s">
        <v>440</v>
      </c>
    </row>
    <row r="287" spans="1:65" s="2" customFormat="1" ht="29.25">
      <c r="A287" s="33"/>
      <c r="B287" s="34"/>
      <c r="C287" s="33"/>
      <c r="D287" s="180" t="s">
        <v>143</v>
      </c>
      <c r="E287" s="33"/>
      <c r="F287" s="181" t="s">
        <v>441</v>
      </c>
      <c r="G287" s="33"/>
      <c r="H287" s="33"/>
      <c r="I287" s="102"/>
      <c r="J287" s="33"/>
      <c r="K287" s="33"/>
      <c r="L287" s="34"/>
      <c r="M287" s="182"/>
      <c r="N287" s="183"/>
      <c r="O287" s="59"/>
      <c r="P287" s="59"/>
      <c r="Q287" s="59"/>
      <c r="R287" s="59"/>
      <c r="S287" s="59"/>
      <c r="T287" s="60"/>
      <c r="U287" s="33"/>
      <c r="V287" s="33"/>
      <c r="W287" s="33"/>
      <c r="X287" s="33"/>
      <c r="Y287" s="33"/>
      <c r="Z287" s="33"/>
      <c r="AA287" s="33"/>
      <c r="AB287" s="33"/>
      <c r="AC287" s="33"/>
      <c r="AD287" s="33"/>
      <c r="AE287" s="33"/>
      <c r="AT287" s="18" t="s">
        <v>143</v>
      </c>
      <c r="AU287" s="18" t="s">
        <v>86</v>
      </c>
    </row>
    <row r="288" spans="1:65" s="2" customFormat="1" ht="16.5" customHeight="1">
      <c r="A288" s="33"/>
      <c r="B288" s="166"/>
      <c r="C288" s="167" t="s">
        <v>442</v>
      </c>
      <c r="D288" s="167" t="s">
        <v>133</v>
      </c>
      <c r="E288" s="168" t="s">
        <v>443</v>
      </c>
      <c r="F288" s="169" t="s">
        <v>444</v>
      </c>
      <c r="G288" s="170" t="s">
        <v>203</v>
      </c>
      <c r="H288" s="171">
        <v>2</v>
      </c>
      <c r="I288" s="172"/>
      <c r="J288" s="173">
        <f>ROUND(I288*H288,2)</f>
        <v>0</v>
      </c>
      <c r="K288" s="169" t="s">
        <v>1</v>
      </c>
      <c r="L288" s="34"/>
      <c r="M288" s="174" t="s">
        <v>1</v>
      </c>
      <c r="N288" s="175" t="s">
        <v>42</v>
      </c>
      <c r="O288" s="59"/>
      <c r="P288" s="176">
        <f>O288*H288</f>
        <v>0</v>
      </c>
      <c r="Q288" s="176">
        <v>0</v>
      </c>
      <c r="R288" s="176">
        <f>Q288*H288</f>
        <v>0</v>
      </c>
      <c r="S288" s="176">
        <v>0</v>
      </c>
      <c r="T288" s="177">
        <f>S288*H288</f>
        <v>0</v>
      </c>
      <c r="U288" s="33"/>
      <c r="V288" s="33"/>
      <c r="W288" s="33"/>
      <c r="X288" s="33"/>
      <c r="Y288" s="33"/>
      <c r="Z288" s="33"/>
      <c r="AA288" s="33"/>
      <c r="AB288" s="33"/>
      <c r="AC288" s="33"/>
      <c r="AD288" s="33"/>
      <c r="AE288" s="33"/>
      <c r="AR288" s="178" t="s">
        <v>148</v>
      </c>
      <c r="AT288" s="178" t="s">
        <v>133</v>
      </c>
      <c r="AU288" s="178" t="s">
        <v>86</v>
      </c>
      <c r="AY288" s="18" t="s">
        <v>130</v>
      </c>
      <c r="BE288" s="179">
        <f>IF(N288="základní",J288,0)</f>
        <v>0</v>
      </c>
      <c r="BF288" s="179">
        <f>IF(N288="snížená",J288,0)</f>
        <v>0</v>
      </c>
      <c r="BG288" s="179">
        <f>IF(N288="zákl. přenesená",J288,0)</f>
        <v>0</v>
      </c>
      <c r="BH288" s="179">
        <f>IF(N288="sníž. přenesená",J288,0)</f>
        <v>0</v>
      </c>
      <c r="BI288" s="179">
        <f>IF(N288="nulová",J288,0)</f>
        <v>0</v>
      </c>
      <c r="BJ288" s="18" t="s">
        <v>84</v>
      </c>
      <c r="BK288" s="179">
        <f>ROUND(I288*H288,2)</f>
        <v>0</v>
      </c>
      <c r="BL288" s="18" t="s">
        <v>148</v>
      </c>
      <c r="BM288" s="178" t="s">
        <v>445</v>
      </c>
    </row>
    <row r="289" spans="1:65" s="12" customFormat="1" ht="22.9" customHeight="1">
      <c r="B289" s="153"/>
      <c r="D289" s="154" t="s">
        <v>76</v>
      </c>
      <c r="E289" s="164" t="s">
        <v>446</v>
      </c>
      <c r="F289" s="164" t="s">
        <v>447</v>
      </c>
      <c r="I289" s="156"/>
      <c r="J289" s="165">
        <f>BK289</f>
        <v>0</v>
      </c>
      <c r="L289" s="153"/>
      <c r="M289" s="158"/>
      <c r="N289" s="159"/>
      <c r="O289" s="159"/>
      <c r="P289" s="160">
        <f>SUM(P290:P325)</f>
        <v>0</v>
      </c>
      <c r="Q289" s="159"/>
      <c r="R289" s="160">
        <f>SUM(R290:R325)</f>
        <v>0.51948119999999998</v>
      </c>
      <c r="S289" s="159"/>
      <c r="T289" s="161">
        <f>SUM(T290:T325)</f>
        <v>0</v>
      </c>
      <c r="AR289" s="154" t="s">
        <v>84</v>
      </c>
      <c r="AT289" s="162" t="s">
        <v>76</v>
      </c>
      <c r="AU289" s="162" t="s">
        <v>84</v>
      </c>
      <c r="AY289" s="154" t="s">
        <v>130</v>
      </c>
      <c r="BK289" s="163">
        <f>SUM(BK290:BK325)</f>
        <v>0</v>
      </c>
    </row>
    <row r="290" spans="1:65" s="2" customFormat="1" ht="21.75" customHeight="1">
      <c r="A290" s="33"/>
      <c r="B290" s="166"/>
      <c r="C290" s="167" t="s">
        <v>448</v>
      </c>
      <c r="D290" s="167" t="s">
        <v>133</v>
      </c>
      <c r="E290" s="168" t="s">
        <v>449</v>
      </c>
      <c r="F290" s="169" t="s">
        <v>450</v>
      </c>
      <c r="G290" s="170" t="s">
        <v>214</v>
      </c>
      <c r="H290" s="171">
        <v>119.7</v>
      </c>
      <c r="I290" s="172"/>
      <c r="J290" s="173">
        <f>ROUND(I290*H290,2)</f>
        <v>0</v>
      </c>
      <c r="K290" s="169" t="s">
        <v>137</v>
      </c>
      <c r="L290" s="34"/>
      <c r="M290" s="174" t="s">
        <v>1</v>
      </c>
      <c r="N290" s="175" t="s">
        <v>42</v>
      </c>
      <c r="O290" s="59"/>
      <c r="P290" s="176">
        <f>O290*H290</f>
        <v>0</v>
      </c>
      <c r="Q290" s="176">
        <v>0</v>
      </c>
      <c r="R290" s="176">
        <f>Q290*H290</f>
        <v>0</v>
      </c>
      <c r="S290" s="176">
        <v>0</v>
      </c>
      <c r="T290" s="177">
        <f>S290*H290</f>
        <v>0</v>
      </c>
      <c r="U290" s="33"/>
      <c r="V290" s="33"/>
      <c r="W290" s="33"/>
      <c r="X290" s="33"/>
      <c r="Y290" s="33"/>
      <c r="Z290" s="33"/>
      <c r="AA290" s="33"/>
      <c r="AB290" s="33"/>
      <c r="AC290" s="33"/>
      <c r="AD290" s="33"/>
      <c r="AE290" s="33"/>
      <c r="AR290" s="178" t="s">
        <v>148</v>
      </c>
      <c r="AT290" s="178" t="s">
        <v>133</v>
      </c>
      <c r="AU290" s="178" t="s">
        <v>86</v>
      </c>
      <c r="AY290" s="18" t="s">
        <v>130</v>
      </c>
      <c r="BE290" s="179">
        <f>IF(N290="základní",J290,0)</f>
        <v>0</v>
      </c>
      <c r="BF290" s="179">
        <f>IF(N290="snížená",J290,0)</f>
        <v>0</v>
      </c>
      <c r="BG290" s="179">
        <f>IF(N290="zákl. přenesená",J290,0)</f>
        <v>0</v>
      </c>
      <c r="BH290" s="179">
        <f>IF(N290="sníž. přenesená",J290,0)</f>
        <v>0</v>
      </c>
      <c r="BI290" s="179">
        <f>IF(N290="nulová",J290,0)</f>
        <v>0</v>
      </c>
      <c r="BJ290" s="18" t="s">
        <v>84</v>
      </c>
      <c r="BK290" s="179">
        <f>ROUND(I290*H290,2)</f>
        <v>0</v>
      </c>
      <c r="BL290" s="18" t="s">
        <v>148</v>
      </c>
      <c r="BM290" s="178" t="s">
        <v>451</v>
      </c>
    </row>
    <row r="291" spans="1:65" s="13" customFormat="1">
      <c r="B291" s="188"/>
      <c r="D291" s="180" t="s">
        <v>205</v>
      </c>
      <c r="E291" s="189" t="s">
        <v>1</v>
      </c>
      <c r="F291" s="190" t="s">
        <v>452</v>
      </c>
      <c r="H291" s="191">
        <v>119.7</v>
      </c>
      <c r="I291" s="192"/>
      <c r="L291" s="188"/>
      <c r="M291" s="193"/>
      <c r="N291" s="194"/>
      <c r="O291" s="194"/>
      <c r="P291" s="194"/>
      <c r="Q291" s="194"/>
      <c r="R291" s="194"/>
      <c r="S291" s="194"/>
      <c r="T291" s="195"/>
      <c r="AT291" s="189" t="s">
        <v>205</v>
      </c>
      <c r="AU291" s="189" t="s">
        <v>86</v>
      </c>
      <c r="AV291" s="13" t="s">
        <v>86</v>
      </c>
      <c r="AW291" s="13" t="s">
        <v>32</v>
      </c>
      <c r="AX291" s="13" t="s">
        <v>84</v>
      </c>
      <c r="AY291" s="189" t="s">
        <v>130</v>
      </c>
    </row>
    <row r="292" spans="1:65" s="2" customFormat="1" ht="21.75" customHeight="1">
      <c r="A292" s="33"/>
      <c r="B292" s="166"/>
      <c r="C292" s="167" t="s">
        <v>453</v>
      </c>
      <c r="D292" s="167" t="s">
        <v>133</v>
      </c>
      <c r="E292" s="168" t="s">
        <v>454</v>
      </c>
      <c r="F292" s="169" t="s">
        <v>455</v>
      </c>
      <c r="G292" s="170" t="s">
        <v>214</v>
      </c>
      <c r="H292" s="171">
        <v>21546</v>
      </c>
      <c r="I292" s="172"/>
      <c r="J292" s="173">
        <f>ROUND(I292*H292,2)</f>
        <v>0</v>
      </c>
      <c r="K292" s="169" t="s">
        <v>137</v>
      </c>
      <c r="L292" s="34"/>
      <c r="M292" s="174" t="s">
        <v>1</v>
      </c>
      <c r="N292" s="175" t="s">
        <v>42</v>
      </c>
      <c r="O292" s="59"/>
      <c r="P292" s="176">
        <f>O292*H292</f>
        <v>0</v>
      </c>
      <c r="Q292" s="176">
        <v>0</v>
      </c>
      <c r="R292" s="176">
        <f>Q292*H292</f>
        <v>0</v>
      </c>
      <c r="S292" s="176">
        <v>0</v>
      </c>
      <c r="T292" s="177">
        <f>S292*H292</f>
        <v>0</v>
      </c>
      <c r="U292" s="33"/>
      <c r="V292" s="33"/>
      <c r="W292" s="33"/>
      <c r="X292" s="33"/>
      <c r="Y292" s="33"/>
      <c r="Z292" s="33"/>
      <c r="AA292" s="33"/>
      <c r="AB292" s="33"/>
      <c r="AC292" s="33"/>
      <c r="AD292" s="33"/>
      <c r="AE292" s="33"/>
      <c r="AR292" s="178" t="s">
        <v>148</v>
      </c>
      <c r="AT292" s="178" t="s">
        <v>133</v>
      </c>
      <c r="AU292" s="178" t="s">
        <v>86</v>
      </c>
      <c r="AY292" s="18" t="s">
        <v>130</v>
      </c>
      <c r="BE292" s="179">
        <f>IF(N292="základní",J292,0)</f>
        <v>0</v>
      </c>
      <c r="BF292" s="179">
        <f>IF(N292="snížená",J292,0)</f>
        <v>0</v>
      </c>
      <c r="BG292" s="179">
        <f>IF(N292="zákl. přenesená",J292,0)</f>
        <v>0</v>
      </c>
      <c r="BH292" s="179">
        <f>IF(N292="sníž. přenesená",J292,0)</f>
        <v>0</v>
      </c>
      <c r="BI292" s="179">
        <f>IF(N292="nulová",J292,0)</f>
        <v>0</v>
      </c>
      <c r="BJ292" s="18" t="s">
        <v>84</v>
      </c>
      <c r="BK292" s="179">
        <f>ROUND(I292*H292,2)</f>
        <v>0</v>
      </c>
      <c r="BL292" s="18" t="s">
        <v>148</v>
      </c>
      <c r="BM292" s="178" t="s">
        <v>456</v>
      </c>
    </row>
    <row r="293" spans="1:65" s="13" customFormat="1">
      <c r="B293" s="188"/>
      <c r="D293" s="180" t="s">
        <v>205</v>
      </c>
      <c r="E293" s="189" t="s">
        <v>1</v>
      </c>
      <c r="F293" s="190" t="s">
        <v>457</v>
      </c>
      <c r="H293" s="191">
        <v>21546</v>
      </c>
      <c r="I293" s="192"/>
      <c r="L293" s="188"/>
      <c r="M293" s="193"/>
      <c r="N293" s="194"/>
      <c r="O293" s="194"/>
      <c r="P293" s="194"/>
      <c r="Q293" s="194"/>
      <c r="R293" s="194"/>
      <c r="S293" s="194"/>
      <c r="T293" s="195"/>
      <c r="AT293" s="189" t="s">
        <v>205</v>
      </c>
      <c r="AU293" s="189" t="s">
        <v>86</v>
      </c>
      <c r="AV293" s="13" t="s">
        <v>86</v>
      </c>
      <c r="AW293" s="13" t="s">
        <v>32</v>
      </c>
      <c r="AX293" s="13" t="s">
        <v>84</v>
      </c>
      <c r="AY293" s="189" t="s">
        <v>130</v>
      </c>
    </row>
    <row r="294" spans="1:65" s="2" customFormat="1" ht="21.75" customHeight="1">
      <c r="A294" s="33"/>
      <c r="B294" s="166"/>
      <c r="C294" s="167" t="s">
        <v>458</v>
      </c>
      <c r="D294" s="167" t="s">
        <v>133</v>
      </c>
      <c r="E294" s="168" t="s">
        <v>459</v>
      </c>
      <c r="F294" s="169" t="s">
        <v>460</v>
      </c>
      <c r="G294" s="170" t="s">
        <v>214</v>
      </c>
      <c r="H294" s="171">
        <v>119.7</v>
      </c>
      <c r="I294" s="172"/>
      <c r="J294" s="173">
        <f>ROUND(I294*H294,2)</f>
        <v>0</v>
      </c>
      <c r="K294" s="169" t="s">
        <v>137</v>
      </c>
      <c r="L294" s="34"/>
      <c r="M294" s="174" t="s">
        <v>1</v>
      </c>
      <c r="N294" s="175" t="s">
        <v>42</v>
      </c>
      <c r="O294" s="59"/>
      <c r="P294" s="176">
        <f>O294*H294</f>
        <v>0</v>
      </c>
      <c r="Q294" s="176">
        <v>0</v>
      </c>
      <c r="R294" s="176">
        <f>Q294*H294</f>
        <v>0</v>
      </c>
      <c r="S294" s="176">
        <v>0</v>
      </c>
      <c r="T294" s="177">
        <f>S294*H294</f>
        <v>0</v>
      </c>
      <c r="U294" s="33"/>
      <c r="V294" s="33"/>
      <c r="W294" s="33"/>
      <c r="X294" s="33"/>
      <c r="Y294" s="33"/>
      <c r="Z294" s="33"/>
      <c r="AA294" s="33"/>
      <c r="AB294" s="33"/>
      <c r="AC294" s="33"/>
      <c r="AD294" s="33"/>
      <c r="AE294" s="33"/>
      <c r="AR294" s="178" t="s">
        <v>148</v>
      </c>
      <c r="AT294" s="178" t="s">
        <v>133</v>
      </c>
      <c r="AU294" s="178" t="s">
        <v>86</v>
      </c>
      <c r="AY294" s="18" t="s">
        <v>130</v>
      </c>
      <c r="BE294" s="179">
        <f>IF(N294="základní",J294,0)</f>
        <v>0</v>
      </c>
      <c r="BF294" s="179">
        <f>IF(N294="snížená",J294,0)</f>
        <v>0</v>
      </c>
      <c r="BG294" s="179">
        <f>IF(N294="zákl. přenesená",J294,0)</f>
        <v>0</v>
      </c>
      <c r="BH294" s="179">
        <f>IF(N294="sníž. přenesená",J294,0)</f>
        <v>0</v>
      </c>
      <c r="BI294" s="179">
        <f>IF(N294="nulová",J294,0)</f>
        <v>0</v>
      </c>
      <c r="BJ294" s="18" t="s">
        <v>84</v>
      </c>
      <c r="BK294" s="179">
        <f>ROUND(I294*H294,2)</f>
        <v>0</v>
      </c>
      <c r="BL294" s="18" t="s">
        <v>148</v>
      </c>
      <c r="BM294" s="178" t="s">
        <v>461</v>
      </c>
    </row>
    <row r="295" spans="1:65" s="2" customFormat="1" ht="16.5" customHeight="1">
      <c r="A295" s="33"/>
      <c r="B295" s="166"/>
      <c r="C295" s="167" t="s">
        <v>462</v>
      </c>
      <c r="D295" s="167" t="s">
        <v>133</v>
      </c>
      <c r="E295" s="168" t="s">
        <v>463</v>
      </c>
      <c r="F295" s="169" t="s">
        <v>464</v>
      </c>
      <c r="G295" s="170" t="s">
        <v>214</v>
      </c>
      <c r="H295" s="171">
        <v>119.7</v>
      </c>
      <c r="I295" s="172"/>
      <c r="J295" s="173">
        <f>ROUND(I295*H295,2)</f>
        <v>0</v>
      </c>
      <c r="K295" s="169" t="s">
        <v>137</v>
      </c>
      <c r="L295" s="34"/>
      <c r="M295" s="174" t="s">
        <v>1</v>
      </c>
      <c r="N295" s="175" t="s">
        <v>42</v>
      </c>
      <c r="O295" s="59"/>
      <c r="P295" s="176">
        <f>O295*H295</f>
        <v>0</v>
      </c>
      <c r="Q295" s="176">
        <v>0</v>
      </c>
      <c r="R295" s="176">
        <f>Q295*H295</f>
        <v>0</v>
      </c>
      <c r="S295" s="176">
        <v>0</v>
      </c>
      <c r="T295" s="177">
        <f>S295*H295</f>
        <v>0</v>
      </c>
      <c r="U295" s="33"/>
      <c r="V295" s="33"/>
      <c r="W295" s="33"/>
      <c r="X295" s="33"/>
      <c r="Y295" s="33"/>
      <c r="Z295" s="33"/>
      <c r="AA295" s="33"/>
      <c r="AB295" s="33"/>
      <c r="AC295" s="33"/>
      <c r="AD295" s="33"/>
      <c r="AE295" s="33"/>
      <c r="AR295" s="178" t="s">
        <v>148</v>
      </c>
      <c r="AT295" s="178" t="s">
        <v>133</v>
      </c>
      <c r="AU295" s="178" t="s">
        <v>86</v>
      </c>
      <c r="AY295" s="18" t="s">
        <v>130</v>
      </c>
      <c r="BE295" s="179">
        <f>IF(N295="základní",J295,0)</f>
        <v>0</v>
      </c>
      <c r="BF295" s="179">
        <f>IF(N295="snížená",J295,0)</f>
        <v>0</v>
      </c>
      <c r="BG295" s="179">
        <f>IF(N295="zákl. přenesená",J295,0)</f>
        <v>0</v>
      </c>
      <c r="BH295" s="179">
        <f>IF(N295="sníž. přenesená",J295,0)</f>
        <v>0</v>
      </c>
      <c r="BI295" s="179">
        <f>IF(N295="nulová",J295,0)</f>
        <v>0</v>
      </c>
      <c r="BJ295" s="18" t="s">
        <v>84</v>
      </c>
      <c r="BK295" s="179">
        <f>ROUND(I295*H295,2)</f>
        <v>0</v>
      </c>
      <c r="BL295" s="18" t="s">
        <v>148</v>
      </c>
      <c r="BM295" s="178" t="s">
        <v>465</v>
      </c>
    </row>
    <row r="296" spans="1:65" s="2" customFormat="1" ht="16.5" customHeight="1">
      <c r="A296" s="33"/>
      <c r="B296" s="166"/>
      <c r="C296" s="219" t="s">
        <v>466</v>
      </c>
      <c r="D296" s="219" t="s">
        <v>357</v>
      </c>
      <c r="E296" s="220" t="s">
        <v>467</v>
      </c>
      <c r="F296" s="221" t="s">
        <v>468</v>
      </c>
      <c r="G296" s="222" t="s">
        <v>214</v>
      </c>
      <c r="H296" s="223">
        <v>123.291</v>
      </c>
      <c r="I296" s="224"/>
      <c r="J296" s="225">
        <f>ROUND(I296*H296,2)</f>
        <v>0</v>
      </c>
      <c r="K296" s="221" t="s">
        <v>137</v>
      </c>
      <c r="L296" s="226"/>
      <c r="M296" s="227" t="s">
        <v>1</v>
      </c>
      <c r="N296" s="228" t="s">
        <v>42</v>
      </c>
      <c r="O296" s="59"/>
      <c r="P296" s="176">
        <f>O296*H296</f>
        <v>0</v>
      </c>
      <c r="Q296" s="176">
        <v>3.2000000000000002E-3</v>
      </c>
      <c r="R296" s="176">
        <f>Q296*H296</f>
        <v>0.39453120000000003</v>
      </c>
      <c r="S296" s="176">
        <v>0</v>
      </c>
      <c r="T296" s="177">
        <f>S296*H296</f>
        <v>0</v>
      </c>
      <c r="U296" s="33"/>
      <c r="V296" s="33"/>
      <c r="W296" s="33"/>
      <c r="X296" s="33"/>
      <c r="Y296" s="33"/>
      <c r="Z296" s="33"/>
      <c r="AA296" s="33"/>
      <c r="AB296" s="33"/>
      <c r="AC296" s="33"/>
      <c r="AD296" s="33"/>
      <c r="AE296" s="33"/>
      <c r="AR296" s="178" t="s">
        <v>165</v>
      </c>
      <c r="AT296" s="178" t="s">
        <v>357</v>
      </c>
      <c r="AU296" s="178" t="s">
        <v>86</v>
      </c>
      <c r="AY296" s="18" t="s">
        <v>130</v>
      </c>
      <c r="BE296" s="179">
        <f>IF(N296="základní",J296,0)</f>
        <v>0</v>
      </c>
      <c r="BF296" s="179">
        <f>IF(N296="snížená",J296,0)</f>
        <v>0</v>
      </c>
      <c r="BG296" s="179">
        <f>IF(N296="zákl. přenesená",J296,0)</f>
        <v>0</v>
      </c>
      <c r="BH296" s="179">
        <f>IF(N296="sníž. přenesená",J296,0)</f>
        <v>0</v>
      </c>
      <c r="BI296" s="179">
        <f>IF(N296="nulová",J296,0)</f>
        <v>0</v>
      </c>
      <c r="BJ296" s="18" t="s">
        <v>84</v>
      </c>
      <c r="BK296" s="179">
        <f>ROUND(I296*H296,2)</f>
        <v>0</v>
      </c>
      <c r="BL296" s="18" t="s">
        <v>148</v>
      </c>
      <c r="BM296" s="178" t="s">
        <v>469</v>
      </c>
    </row>
    <row r="297" spans="1:65" s="13" customFormat="1">
      <c r="B297" s="188"/>
      <c r="D297" s="180" t="s">
        <v>205</v>
      </c>
      <c r="E297" s="189" t="s">
        <v>1</v>
      </c>
      <c r="F297" s="190" t="s">
        <v>470</v>
      </c>
      <c r="H297" s="191">
        <v>123.291</v>
      </c>
      <c r="I297" s="192"/>
      <c r="L297" s="188"/>
      <c r="M297" s="193"/>
      <c r="N297" s="194"/>
      <c r="O297" s="194"/>
      <c r="P297" s="194"/>
      <c r="Q297" s="194"/>
      <c r="R297" s="194"/>
      <c r="S297" s="194"/>
      <c r="T297" s="195"/>
      <c r="AT297" s="189" t="s">
        <v>205</v>
      </c>
      <c r="AU297" s="189" t="s">
        <v>86</v>
      </c>
      <c r="AV297" s="13" t="s">
        <v>86</v>
      </c>
      <c r="AW297" s="13" t="s">
        <v>32</v>
      </c>
      <c r="AX297" s="13" t="s">
        <v>84</v>
      </c>
      <c r="AY297" s="189" t="s">
        <v>130</v>
      </c>
    </row>
    <row r="298" spans="1:65" s="2" customFormat="1" ht="16.5" customHeight="1">
      <c r="A298" s="33"/>
      <c r="B298" s="166"/>
      <c r="C298" s="167" t="s">
        <v>471</v>
      </c>
      <c r="D298" s="167" t="s">
        <v>133</v>
      </c>
      <c r="E298" s="168" t="s">
        <v>472</v>
      </c>
      <c r="F298" s="169" t="s">
        <v>473</v>
      </c>
      <c r="G298" s="170" t="s">
        <v>214</v>
      </c>
      <c r="H298" s="171">
        <v>119.7</v>
      </c>
      <c r="I298" s="172"/>
      <c r="J298" s="173">
        <f>ROUND(I298*H298,2)</f>
        <v>0</v>
      </c>
      <c r="K298" s="169" t="s">
        <v>137</v>
      </c>
      <c r="L298" s="34"/>
      <c r="M298" s="174" t="s">
        <v>1</v>
      </c>
      <c r="N298" s="175" t="s">
        <v>42</v>
      </c>
      <c r="O298" s="59"/>
      <c r="P298" s="176">
        <f>O298*H298</f>
        <v>0</v>
      </c>
      <c r="Q298" s="176">
        <v>0</v>
      </c>
      <c r="R298" s="176">
        <f>Q298*H298</f>
        <v>0</v>
      </c>
      <c r="S298" s="176">
        <v>0</v>
      </c>
      <c r="T298" s="177">
        <f>S298*H298</f>
        <v>0</v>
      </c>
      <c r="U298" s="33"/>
      <c r="V298" s="33"/>
      <c r="W298" s="33"/>
      <c r="X298" s="33"/>
      <c r="Y298" s="33"/>
      <c r="Z298" s="33"/>
      <c r="AA298" s="33"/>
      <c r="AB298" s="33"/>
      <c r="AC298" s="33"/>
      <c r="AD298" s="33"/>
      <c r="AE298" s="33"/>
      <c r="AR298" s="178" t="s">
        <v>148</v>
      </c>
      <c r="AT298" s="178" t="s">
        <v>133</v>
      </c>
      <c r="AU298" s="178" t="s">
        <v>86</v>
      </c>
      <c r="AY298" s="18" t="s">
        <v>130</v>
      </c>
      <c r="BE298" s="179">
        <f>IF(N298="základní",J298,0)</f>
        <v>0</v>
      </c>
      <c r="BF298" s="179">
        <f>IF(N298="snížená",J298,0)</f>
        <v>0</v>
      </c>
      <c r="BG298" s="179">
        <f>IF(N298="zákl. přenesená",J298,0)</f>
        <v>0</v>
      </c>
      <c r="BH298" s="179">
        <f>IF(N298="sníž. přenesená",J298,0)</f>
        <v>0</v>
      </c>
      <c r="BI298" s="179">
        <f>IF(N298="nulová",J298,0)</f>
        <v>0</v>
      </c>
      <c r="BJ298" s="18" t="s">
        <v>84</v>
      </c>
      <c r="BK298" s="179">
        <f>ROUND(I298*H298,2)</f>
        <v>0</v>
      </c>
      <c r="BL298" s="18" t="s">
        <v>148</v>
      </c>
      <c r="BM298" s="178" t="s">
        <v>474</v>
      </c>
    </row>
    <row r="299" spans="1:65" s="2" customFormat="1" ht="21.75" customHeight="1">
      <c r="A299" s="33"/>
      <c r="B299" s="166"/>
      <c r="C299" s="167" t="s">
        <v>475</v>
      </c>
      <c r="D299" s="167" t="s">
        <v>133</v>
      </c>
      <c r="E299" s="168" t="s">
        <v>476</v>
      </c>
      <c r="F299" s="169" t="s">
        <v>477</v>
      </c>
      <c r="G299" s="170" t="s">
        <v>214</v>
      </c>
      <c r="H299" s="171">
        <v>595</v>
      </c>
      <c r="I299" s="172"/>
      <c r="J299" s="173">
        <f>ROUND(I299*H299,2)</f>
        <v>0</v>
      </c>
      <c r="K299" s="169" t="s">
        <v>137</v>
      </c>
      <c r="L299" s="34"/>
      <c r="M299" s="174" t="s">
        <v>1</v>
      </c>
      <c r="N299" s="175" t="s">
        <v>42</v>
      </c>
      <c r="O299" s="59"/>
      <c r="P299" s="176">
        <f>O299*H299</f>
        <v>0</v>
      </c>
      <c r="Q299" s="176">
        <v>2.1000000000000001E-4</v>
      </c>
      <c r="R299" s="176">
        <f>Q299*H299</f>
        <v>0.12495000000000001</v>
      </c>
      <c r="S299" s="176">
        <v>0</v>
      </c>
      <c r="T299" s="177">
        <f>S299*H299</f>
        <v>0</v>
      </c>
      <c r="U299" s="33"/>
      <c r="V299" s="33"/>
      <c r="W299" s="33"/>
      <c r="X299" s="33"/>
      <c r="Y299" s="33"/>
      <c r="Z299" s="33"/>
      <c r="AA299" s="33"/>
      <c r="AB299" s="33"/>
      <c r="AC299" s="33"/>
      <c r="AD299" s="33"/>
      <c r="AE299" s="33"/>
      <c r="AR299" s="178" t="s">
        <v>148</v>
      </c>
      <c r="AT299" s="178" t="s">
        <v>133</v>
      </c>
      <c r="AU299" s="178" t="s">
        <v>86</v>
      </c>
      <c r="AY299" s="18" t="s">
        <v>130</v>
      </c>
      <c r="BE299" s="179">
        <f>IF(N299="základní",J299,0)</f>
        <v>0</v>
      </c>
      <c r="BF299" s="179">
        <f>IF(N299="snížená",J299,0)</f>
        <v>0</v>
      </c>
      <c r="BG299" s="179">
        <f>IF(N299="zákl. přenesená",J299,0)</f>
        <v>0</v>
      </c>
      <c r="BH299" s="179">
        <f>IF(N299="sníž. přenesená",J299,0)</f>
        <v>0</v>
      </c>
      <c r="BI299" s="179">
        <f>IF(N299="nulová",J299,0)</f>
        <v>0</v>
      </c>
      <c r="BJ299" s="18" t="s">
        <v>84</v>
      </c>
      <c r="BK299" s="179">
        <f>ROUND(I299*H299,2)</f>
        <v>0</v>
      </c>
      <c r="BL299" s="18" t="s">
        <v>148</v>
      </c>
      <c r="BM299" s="178" t="s">
        <v>478</v>
      </c>
    </row>
    <row r="300" spans="1:65" s="13" customFormat="1">
      <c r="B300" s="188"/>
      <c r="D300" s="180" t="s">
        <v>205</v>
      </c>
      <c r="E300" s="189" t="s">
        <v>1</v>
      </c>
      <c r="F300" s="190" t="s">
        <v>367</v>
      </c>
      <c r="H300" s="191">
        <v>595</v>
      </c>
      <c r="I300" s="192"/>
      <c r="L300" s="188"/>
      <c r="M300" s="193"/>
      <c r="N300" s="194"/>
      <c r="O300" s="194"/>
      <c r="P300" s="194"/>
      <c r="Q300" s="194"/>
      <c r="R300" s="194"/>
      <c r="S300" s="194"/>
      <c r="T300" s="195"/>
      <c r="AT300" s="189" t="s">
        <v>205</v>
      </c>
      <c r="AU300" s="189" t="s">
        <v>86</v>
      </c>
      <c r="AV300" s="13" t="s">
        <v>86</v>
      </c>
      <c r="AW300" s="13" t="s">
        <v>32</v>
      </c>
      <c r="AX300" s="13" t="s">
        <v>77</v>
      </c>
      <c r="AY300" s="189" t="s">
        <v>130</v>
      </c>
    </row>
    <row r="301" spans="1:65" s="14" customFormat="1">
      <c r="B301" s="196"/>
      <c r="D301" s="180" t="s">
        <v>205</v>
      </c>
      <c r="E301" s="197" t="s">
        <v>1</v>
      </c>
      <c r="F301" s="198" t="s">
        <v>221</v>
      </c>
      <c r="H301" s="199">
        <v>595</v>
      </c>
      <c r="I301" s="200"/>
      <c r="L301" s="196"/>
      <c r="M301" s="201"/>
      <c r="N301" s="202"/>
      <c r="O301" s="202"/>
      <c r="P301" s="202"/>
      <c r="Q301" s="202"/>
      <c r="R301" s="202"/>
      <c r="S301" s="202"/>
      <c r="T301" s="203"/>
      <c r="AT301" s="197" t="s">
        <v>205</v>
      </c>
      <c r="AU301" s="197" t="s">
        <v>86</v>
      </c>
      <c r="AV301" s="14" t="s">
        <v>148</v>
      </c>
      <c r="AW301" s="14" t="s">
        <v>32</v>
      </c>
      <c r="AX301" s="14" t="s">
        <v>84</v>
      </c>
      <c r="AY301" s="197" t="s">
        <v>130</v>
      </c>
    </row>
    <row r="302" spans="1:65" s="2" customFormat="1" ht="21.75" customHeight="1">
      <c r="A302" s="33"/>
      <c r="B302" s="166"/>
      <c r="C302" s="167" t="s">
        <v>479</v>
      </c>
      <c r="D302" s="167" t="s">
        <v>133</v>
      </c>
      <c r="E302" s="168" t="s">
        <v>480</v>
      </c>
      <c r="F302" s="169" t="s">
        <v>481</v>
      </c>
      <c r="G302" s="170" t="s">
        <v>214</v>
      </c>
      <c r="H302" s="171">
        <v>243</v>
      </c>
      <c r="I302" s="172"/>
      <c r="J302" s="173">
        <f>ROUND(I302*H302,2)</f>
        <v>0</v>
      </c>
      <c r="K302" s="169" t="s">
        <v>137</v>
      </c>
      <c r="L302" s="34"/>
      <c r="M302" s="174" t="s">
        <v>1</v>
      </c>
      <c r="N302" s="175" t="s">
        <v>42</v>
      </c>
      <c r="O302" s="59"/>
      <c r="P302" s="176">
        <f>O302*H302</f>
        <v>0</v>
      </c>
      <c r="Q302" s="176">
        <v>0</v>
      </c>
      <c r="R302" s="176">
        <f>Q302*H302</f>
        <v>0</v>
      </c>
      <c r="S302" s="176">
        <v>0</v>
      </c>
      <c r="T302" s="177">
        <f>S302*H302</f>
        <v>0</v>
      </c>
      <c r="U302" s="33"/>
      <c r="V302" s="33"/>
      <c r="W302" s="33"/>
      <c r="X302" s="33"/>
      <c r="Y302" s="33"/>
      <c r="Z302" s="33"/>
      <c r="AA302" s="33"/>
      <c r="AB302" s="33"/>
      <c r="AC302" s="33"/>
      <c r="AD302" s="33"/>
      <c r="AE302" s="33"/>
      <c r="AR302" s="178" t="s">
        <v>148</v>
      </c>
      <c r="AT302" s="178" t="s">
        <v>133</v>
      </c>
      <c r="AU302" s="178" t="s">
        <v>86</v>
      </c>
      <c r="AY302" s="18" t="s">
        <v>130</v>
      </c>
      <c r="BE302" s="179">
        <f>IF(N302="základní",J302,0)</f>
        <v>0</v>
      </c>
      <c r="BF302" s="179">
        <f>IF(N302="snížená",J302,0)</f>
        <v>0</v>
      </c>
      <c r="BG302" s="179">
        <f>IF(N302="zákl. přenesená",J302,0)</f>
        <v>0</v>
      </c>
      <c r="BH302" s="179">
        <f>IF(N302="sníž. přenesená",J302,0)</f>
        <v>0</v>
      </c>
      <c r="BI302" s="179">
        <f>IF(N302="nulová",J302,0)</f>
        <v>0</v>
      </c>
      <c r="BJ302" s="18" t="s">
        <v>84</v>
      </c>
      <c r="BK302" s="179">
        <f>ROUND(I302*H302,2)</f>
        <v>0</v>
      </c>
      <c r="BL302" s="18" t="s">
        <v>148</v>
      </c>
      <c r="BM302" s="178" t="s">
        <v>482</v>
      </c>
    </row>
    <row r="303" spans="1:65" s="2" customFormat="1" ht="19.5">
      <c r="A303" s="33"/>
      <c r="B303" s="34"/>
      <c r="C303" s="33"/>
      <c r="D303" s="180" t="s">
        <v>143</v>
      </c>
      <c r="E303" s="33"/>
      <c r="F303" s="181" t="s">
        <v>483</v>
      </c>
      <c r="G303" s="33"/>
      <c r="H303" s="33"/>
      <c r="I303" s="102"/>
      <c r="J303" s="33"/>
      <c r="K303" s="33"/>
      <c r="L303" s="34"/>
      <c r="M303" s="182"/>
      <c r="N303" s="183"/>
      <c r="O303" s="59"/>
      <c r="P303" s="59"/>
      <c r="Q303" s="59"/>
      <c r="R303" s="59"/>
      <c r="S303" s="59"/>
      <c r="T303" s="60"/>
      <c r="U303" s="33"/>
      <c r="V303" s="33"/>
      <c r="W303" s="33"/>
      <c r="X303" s="33"/>
      <c r="Y303" s="33"/>
      <c r="Z303" s="33"/>
      <c r="AA303" s="33"/>
      <c r="AB303" s="33"/>
      <c r="AC303" s="33"/>
      <c r="AD303" s="33"/>
      <c r="AE303" s="33"/>
      <c r="AT303" s="18" t="s">
        <v>143</v>
      </c>
      <c r="AU303" s="18" t="s">
        <v>86</v>
      </c>
    </row>
    <row r="304" spans="1:65" s="13" customFormat="1">
      <c r="B304" s="188"/>
      <c r="D304" s="180" t="s">
        <v>205</v>
      </c>
      <c r="E304" s="189" t="s">
        <v>1</v>
      </c>
      <c r="F304" s="190" t="s">
        <v>484</v>
      </c>
      <c r="H304" s="191">
        <v>18</v>
      </c>
      <c r="I304" s="192"/>
      <c r="L304" s="188"/>
      <c r="M304" s="193"/>
      <c r="N304" s="194"/>
      <c r="O304" s="194"/>
      <c r="P304" s="194"/>
      <c r="Q304" s="194"/>
      <c r="R304" s="194"/>
      <c r="S304" s="194"/>
      <c r="T304" s="195"/>
      <c r="AT304" s="189" t="s">
        <v>205</v>
      </c>
      <c r="AU304" s="189" t="s">
        <v>86</v>
      </c>
      <c r="AV304" s="13" t="s">
        <v>86</v>
      </c>
      <c r="AW304" s="13" t="s">
        <v>32</v>
      </c>
      <c r="AX304" s="13" t="s">
        <v>77</v>
      </c>
      <c r="AY304" s="189" t="s">
        <v>130</v>
      </c>
    </row>
    <row r="305" spans="1:65" s="13" customFormat="1">
      <c r="B305" s="188"/>
      <c r="D305" s="180" t="s">
        <v>205</v>
      </c>
      <c r="E305" s="189" t="s">
        <v>1</v>
      </c>
      <c r="F305" s="190" t="s">
        <v>485</v>
      </c>
      <c r="H305" s="191">
        <v>25.425000000000001</v>
      </c>
      <c r="I305" s="192"/>
      <c r="L305" s="188"/>
      <c r="M305" s="193"/>
      <c r="N305" s="194"/>
      <c r="O305" s="194"/>
      <c r="P305" s="194"/>
      <c r="Q305" s="194"/>
      <c r="R305" s="194"/>
      <c r="S305" s="194"/>
      <c r="T305" s="195"/>
      <c r="AT305" s="189" t="s">
        <v>205</v>
      </c>
      <c r="AU305" s="189" t="s">
        <v>86</v>
      </c>
      <c r="AV305" s="13" t="s">
        <v>86</v>
      </c>
      <c r="AW305" s="13" t="s">
        <v>32</v>
      </c>
      <c r="AX305" s="13" t="s">
        <v>77</v>
      </c>
      <c r="AY305" s="189" t="s">
        <v>130</v>
      </c>
    </row>
    <row r="306" spans="1:65" s="13" customFormat="1">
      <c r="B306" s="188"/>
      <c r="D306" s="180" t="s">
        <v>205</v>
      </c>
      <c r="E306" s="189" t="s">
        <v>1</v>
      </c>
      <c r="F306" s="190" t="s">
        <v>486</v>
      </c>
      <c r="H306" s="191">
        <v>17.55</v>
      </c>
      <c r="I306" s="192"/>
      <c r="L306" s="188"/>
      <c r="M306" s="193"/>
      <c r="N306" s="194"/>
      <c r="O306" s="194"/>
      <c r="P306" s="194"/>
      <c r="Q306" s="194"/>
      <c r="R306" s="194"/>
      <c r="S306" s="194"/>
      <c r="T306" s="195"/>
      <c r="AT306" s="189" t="s">
        <v>205</v>
      </c>
      <c r="AU306" s="189" t="s">
        <v>86</v>
      </c>
      <c r="AV306" s="13" t="s">
        <v>86</v>
      </c>
      <c r="AW306" s="13" t="s">
        <v>32</v>
      </c>
      <c r="AX306" s="13" t="s">
        <v>77</v>
      </c>
      <c r="AY306" s="189" t="s">
        <v>130</v>
      </c>
    </row>
    <row r="307" spans="1:65" s="13" customFormat="1">
      <c r="B307" s="188"/>
      <c r="D307" s="180" t="s">
        <v>205</v>
      </c>
      <c r="E307" s="189" t="s">
        <v>1</v>
      </c>
      <c r="F307" s="190" t="s">
        <v>487</v>
      </c>
      <c r="H307" s="191">
        <v>17.100000000000001</v>
      </c>
      <c r="I307" s="192"/>
      <c r="L307" s="188"/>
      <c r="M307" s="193"/>
      <c r="N307" s="194"/>
      <c r="O307" s="194"/>
      <c r="P307" s="194"/>
      <c r="Q307" s="194"/>
      <c r="R307" s="194"/>
      <c r="S307" s="194"/>
      <c r="T307" s="195"/>
      <c r="AT307" s="189" t="s">
        <v>205</v>
      </c>
      <c r="AU307" s="189" t="s">
        <v>86</v>
      </c>
      <c r="AV307" s="13" t="s">
        <v>86</v>
      </c>
      <c r="AW307" s="13" t="s">
        <v>32</v>
      </c>
      <c r="AX307" s="13" t="s">
        <v>77</v>
      </c>
      <c r="AY307" s="189" t="s">
        <v>130</v>
      </c>
    </row>
    <row r="308" spans="1:65" s="13" customFormat="1">
      <c r="B308" s="188"/>
      <c r="D308" s="180" t="s">
        <v>205</v>
      </c>
      <c r="E308" s="189" t="s">
        <v>1</v>
      </c>
      <c r="F308" s="190" t="s">
        <v>488</v>
      </c>
      <c r="H308" s="191">
        <v>18.899999999999999</v>
      </c>
      <c r="I308" s="192"/>
      <c r="L308" s="188"/>
      <c r="M308" s="193"/>
      <c r="N308" s="194"/>
      <c r="O308" s="194"/>
      <c r="P308" s="194"/>
      <c r="Q308" s="194"/>
      <c r="R308" s="194"/>
      <c r="S308" s="194"/>
      <c r="T308" s="195"/>
      <c r="AT308" s="189" t="s">
        <v>205</v>
      </c>
      <c r="AU308" s="189" t="s">
        <v>86</v>
      </c>
      <c r="AV308" s="13" t="s">
        <v>86</v>
      </c>
      <c r="AW308" s="13" t="s">
        <v>32</v>
      </c>
      <c r="AX308" s="13" t="s">
        <v>77</v>
      </c>
      <c r="AY308" s="189" t="s">
        <v>130</v>
      </c>
    </row>
    <row r="309" spans="1:65" s="13" customFormat="1">
      <c r="B309" s="188"/>
      <c r="D309" s="180" t="s">
        <v>205</v>
      </c>
      <c r="E309" s="189" t="s">
        <v>1</v>
      </c>
      <c r="F309" s="190" t="s">
        <v>489</v>
      </c>
      <c r="H309" s="191">
        <v>16.2</v>
      </c>
      <c r="I309" s="192"/>
      <c r="L309" s="188"/>
      <c r="M309" s="193"/>
      <c r="N309" s="194"/>
      <c r="O309" s="194"/>
      <c r="P309" s="194"/>
      <c r="Q309" s="194"/>
      <c r="R309" s="194"/>
      <c r="S309" s="194"/>
      <c r="T309" s="195"/>
      <c r="AT309" s="189" t="s">
        <v>205</v>
      </c>
      <c r="AU309" s="189" t="s">
        <v>86</v>
      </c>
      <c r="AV309" s="13" t="s">
        <v>86</v>
      </c>
      <c r="AW309" s="13" t="s">
        <v>32</v>
      </c>
      <c r="AX309" s="13" t="s">
        <v>77</v>
      </c>
      <c r="AY309" s="189" t="s">
        <v>130</v>
      </c>
    </row>
    <row r="310" spans="1:65" s="13" customFormat="1">
      <c r="B310" s="188"/>
      <c r="D310" s="180" t="s">
        <v>205</v>
      </c>
      <c r="E310" s="189" t="s">
        <v>1</v>
      </c>
      <c r="F310" s="190" t="s">
        <v>490</v>
      </c>
      <c r="H310" s="191">
        <v>20.925000000000001</v>
      </c>
      <c r="I310" s="192"/>
      <c r="L310" s="188"/>
      <c r="M310" s="193"/>
      <c r="N310" s="194"/>
      <c r="O310" s="194"/>
      <c r="P310" s="194"/>
      <c r="Q310" s="194"/>
      <c r="R310" s="194"/>
      <c r="S310" s="194"/>
      <c r="T310" s="195"/>
      <c r="AT310" s="189" t="s">
        <v>205</v>
      </c>
      <c r="AU310" s="189" t="s">
        <v>86</v>
      </c>
      <c r="AV310" s="13" t="s">
        <v>86</v>
      </c>
      <c r="AW310" s="13" t="s">
        <v>32</v>
      </c>
      <c r="AX310" s="13" t="s">
        <v>77</v>
      </c>
      <c r="AY310" s="189" t="s">
        <v>130</v>
      </c>
    </row>
    <row r="311" spans="1:65" s="13" customFormat="1">
      <c r="B311" s="188"/>
      <c r="D311" s="180" t="s">
        <v>205</v>
      </c>
      <c r="E311" s="189" t="s">
        <v>1</v>
      </c>
      <c r="F311" s="190" t="s">
        <v>489</v>
      </c>
      <c r="H311" s="191">
        <v>16.2</v>
      </c>
      <c r="I311" s="192"/>
      <c r="L311" s="188"/>
      <c r="M311" s="193"/>
      <c r="N311" s="194"/>
      <c r="O311" s="194"/>
      <c r="P311" s="194"/>
      <c r="Q311" s="194"/>
      <c r="R311" s="194"/>
      <c r="S311" s="194"/>
      <c r="T311" s="195"/>
      <c r="AT311" s="189" t="s">
        <v>205</v>
      </c>
      <c r="AU311" s="189" t="s">
        <v>86</v>
      </c>
      <c r="AV311" s="13" t="s">
        <v>86</v>
      </c>
      <c r="AW311" s="13" t="s">
        <v>32</v>
      </c>
      <c r="AX311" s="13" t="s">
        <v>77</v>
      </c>
      <c r="AY311" s="189" t="s">
        <v>130</v>
      </c>
    </row>
    <row r="312" spans="1:65" s="13" customFormat="1">
      <c r="B312" s="188"/>
      <c r="D312" s="180" t="s">
        <v>205</v>
      </c>
      <c r="E312" s="189" t="s">
        <v>1</v>
      </c>
      <c r="F312" s="190" t="s">
        <v>491</v>
      </c>
      <c r="H312" s="191">
        <v>18.675000000000001</v>
      </c>
      <c r="I312" s="192"/>
      <c r="L312" s="188"/>
      <c r="M312" s="193"/>
      <c r="N312" s="194"/>
      <c r="O312" s="194"/>
      <c r="P312" s="194"/>
      <c r="Q312" s="194"/>
      <c r="R312" s="194"/>
      <c r="S312" s="194"/>
      <c r="T312" s="195"/>
      <c r="AT312" s="189" t="s">
        <v>205</v>
      </c>
      <c r="AU312" s="189" t="s">
        <v>86</v>
      </c>
      <c r="AV312" s="13" t="s">
        <v>86</v>
      </c>
      <c r="AW312" s="13" t="s">
        <v>32</v>
      </c>
      <c r="AX312" s="13" t="s">
        <v>77</v>
      </c>
      <c r="AY312" s="189" t="s">
        <v>130</v>
      </c>
    </row>
    <row r="313" spans="1:65" s="13" customFormat="1">
      <c r="B313" s="188"/>
      <c r="D313" s="180" t="s">
        <v>205</v>
      </c>
      <c r="E313" s="189" t="s">
        <v>1</v>
      </c>
      <c r="F313" s="190" t="s">
        <v>492</v>
      </c>
      <c r="H313" s="191">
        <v>19.125</v>
      </c>
      <c r="I313" s="192"/>
      <c r="L313" s="188"/>
      <c r="M313" s="193"/>
      <c r="N313" s="194"/>
      <c r="O313" s="194"/>
      <c r="P313" s="194"/>
      <c r="Q313" s="194"/>
      <c r="R313" s="194"/>
      <c r="S313" s="194"/>
      <c r="T313" s="195"/>
      <c r="AT313" s="189" t="s">
        <v>205</v>
      </c>
      <c r="AU313" s="189" t="s">
        <v>86</v>
      </c>
      <c r="AV313" s="13" t="s">
        <v>86</v>
      </c>
      <c r="AW313" s="13" t="s">
        <v>32</v>
      </c>
      <c r="AX313" s="13" t="s">
        <v>77</v>
      </c>
      <c r="AY313" s="189" t="s">
        <v>130</v>
      </c>
    </row>
    <row r="314" spans="1:65" s="13" customFormat="1">
      <c r="B314" s="188"/>
      <c r="D314" s="180" t="s">
        <v>205</v>
      </c>
      <c r="E314" s="189" t="s">
        <v>1</v>
      </c>
      <c r="F314" s="190" t="s">
        <v>486</v>
      </c>
      <c r="H314" s="191">
        <v>17.55</v>
      </c>
      <c r="I314" s="192"/>
      <c r="L314" s="188"/>
      <c r="M314" s="193"/>
      <c r="N314" s="194"/>
      <c r="O314" s="194"/>
      <c r="P314" s="194"/>
      <c r="Q314" s="194"/>
      <c r="R314" s="194"/>
      <c r="S314" s="194"/>
      <c r="T314" s="195"/>
      <c r="AT314" s="189" t="s">
        <v>205</v>
      </c>
      <c r="AU314" s="189" t="s">
        <v>86</v>
      </c>
      <c r="AV314" s="13" t="s">
        <v>86</v>
      </c>
      <c r="AW314" s="13" t="s">
        <v>32</v>
      </c>
      <c r="AX314" s="13" t="s">
        <v>77</v>
      </c>
      <c r="AY314" s="189" t="s">
        <v>130</v>
      </c>
    </row>
    <row r="315" spans="1:65" s="13" customFormat="1">
      <c r="B315" s="188"/>
      <c r="D315" s="180" t="s">
        <v>205</v>
      </c>
      <c r="E315" s="189" t="s">
        <v>1</v>
      </c>
      <c r="F315" s="190" t="s">
        <v>493</v>
      </c>
      <c r="H315" s="191">
        <v>19.8</v>
      </c>
      <c r="I315" s="192"/>
      <c r="L315" s="188"/>
      <c r="M315" s="193"/>
      <c r="N315" s="194"/>
      <c r="O315" s="194"/>
      <c r="P315" s="194"/>
      <c r="Q315" s="194"/>
      <c r="R315" s="194"/>
      <c r="S315" s="194"/>
      <c r="T315" s="195"/>
      <c r="AT315" s="189" t="s">
        <v>205</v>
      </c>
      <c r="AU315" s="189" t="s">
        <v>86</v>
      </c>
      <c r="AV315" s="13" t="s">
        <v>86</v>
      </c>
      <c r="AW315" s="13" t="s">
        <v>32</v>
      </c>
      <c r="AX315" s="13" t="s">
        <v>77</v>
      </c>
      <c r="AY315" s="189" t="s">
        <v>130</v>
      </c>
    </row>
    <row r="316" spans="1:65" s="13" customFormat="1">
      <c r="B316" s="188"/>
      <c r="D316" s="180" t="s">
        <v>205</v>
      </c>
      <c r="E316" s="189" t="s">
        <v>1</v>
      </c>
      <c r="F316" s="190" t="s">
        <v>486</v>
      </c>
      <c r="H316" s="191">
        <v>17.55</v>
      </c>
      <c r="I316" s="192"/>
      <c r="L316" s="188"/>
      <c r="M316" s="193"/>
      <c r="N316" s="194"/>
      <c r="O316" s="194"/>
      <c r="P316" s="194"/>
      <c r="Q316" s="194"/>
      <c r="R316" s="194"/>
      <c r="S316" s="194"/>
      <c r="T316" s="195"/>
      <c r="AT316" s="189" t="s">
        <v>205</v>
      </c>
      <c r="AU316" s="189" t="s">
        <v>86</v>
      </c>
      <c r="AV316" s="13" t="s">
        <v>86</v>
      </c>
      <c r="AW316" s="13" t="s">
        <v>32</v>
      </c>
      <c r="AX316" s="13" t="s">
        <v>77</v>
      </c>
      <c r="AY316" s="189" t="s">
        <v>130</v>
      </c>
    </row>
    <row r="317" spans="1:65" s="14" customFormat="1">
      <c r="B317" s="196"/>
      <c r="D317" s="180" t="s">
        <v>205</v>
      </c>
      <c r="E317" s="197" t="s">
        <v>1</v>
      </c>
      <c r="F317" s="198" t="s">
        <v>221</v>
      </c>
      <c r="H317" s="199">
        <v>243</v>
      </c>
      <c r="I317" s="200"/>
      <c r="L317" s="196"/>
      <c r="M317" s="201"/>
      <c r="N317" s="202"/>
      <c r="O317" s="202"/>
      <c r="P317" s="202"/>
      <c r="Q317" s="202"/>
      <c r="R317" s="202"/>
      <c r="S317" s="202"/>
      <c r="T317" s="203"/>
      <c r="AT317" s="197" t="s">
        <v>205</v>
      </c>
      <c r="AU317" s="197" t="s">
        <v>86</v>
      </c>
      <c r="AV317" s="14" t="s">
        <v>148</v>
      </c>
      <c r="AW317" s="14" t="s">
        <v>32</v>
      </c>
      <c r="AX317" s="14" t="s">
        <v>84</v>
      </c>
      <c r="AY317" s="197" t="s">
        <v>130</v>
      </c>
    </row>
    <row r="318" spans="1:65" s="2" customFormat="1" ht="21.75" customHeight="1">
      <c r="A318" s="33"/>
      <c r="B318" s="166"/>
      <c r="C318" s="167" t="s">
        <v>494</v>
      </c>
      <c r="D318" s="167" t="s">
        <v>133</v>
      </c>
      <c r="E318" s="168" t="s">
        <v>495</v>
      </c>
      <c r="F318" s="169" t="s">
        <v>496</v>
      </c>
      <c r="G318" s="170" t="s">
        <v>214</v>
      </c>
      <c r="H318" s="171">
        <v>1215</v>
      </c>
      <c r="I318" s="172"/>
      <c r="J318" s="173">
        <f>ROUND(I318*H318,2)</f>
        <v>0</v>
      </c>
      <c r="K318" s="169" t="s">
        <v>137</v>
      </c>
      <c r="L318" s="34"/>
      <c r="M318" s="174" t="s">
        <v>1</v>
      </c>
      <c r="N318" s="175" t="s">
        <v>42</v>
      </c>
      <c r="O318" s="59"/>
      <c r="P318" s="176">
        <f>O318*H318</f>
        <v>0</v>
      </c>
      <c r="Q318" s="176">
        <v>0</v>
      </c>
      <c r="R318" s="176">
        <f>Q318*H318</f>
        <v>0</v>
      </c>
      <c r="S318" s="176">
        <v>0</v>
      </c>
      <c r="T318" s="177">
        <f>S318*H318</f>
        <v>0</v>
      </c>
      <c r="U318" s="33"/>
      <c r="V318" s="33"/>
      <c r="W318" s="33"/>
      <c r="X318" s="33"/>
      <c r="Y318" s="33"/>
      <c r="Z318" s="33"/>
      <c r="AA318" s="33"/>
      <c r="AB318" s="33"/>
      <c r="AC318" s="33"/>
      <c r="AD318" s="33"/>
      <c r="AE318" s="33"/>
      <c r="AR318" s="178" t="s">
        <v>148</v>
      </c>
      <c r="AT318" s="178" t="s">
        <v>133</v>
      </c>
      <c r="AU318" s="178" t="s">
        <v>86</v>
      </c>
      <c r="AY318" s="18" t="s">
        <v>130</v>
      </c>
      <c r="BE318" s="179">
        <f>IF(N318="základní",J318,0)</f>
        <v>0</v>
      </c>
      <c r="BF318" s="179">
        <f>IF(N318="snížená",J318,0)</f>
        <v>0</v>
      </c>
      <c r="BG318" s="179">
        <f>IF(N318="zákl. přenesená",J318,0)</f>
        <v>0</v>
      </c>
      <c r="BH318" s="179">
        <f>IF(N318="sníž. přenesená",J318,0)</f>
        <v>0</v>
      </c>
      <c r="BI318" s="179">
        <f>IF(N318="nulová",J318,0)</f>
        <v>0</v>
      </c>
      <c r="BJ318" s="18" t="s">
        <v>84</v>
      </c>
      <c r="BK318" s="179">
        <f>ROUND(I318*H318,2)</f>
        <v>0</v>
      </c>
      <c r="BL318" s="18" t="s">
        <v>148</v>
      </c>
      <c r="BM318" s="178" t="s">
        <v>497</v>
      </c>
    </row>
    <row r="319" spans="1:65" s="13" customFormat="1">
      <c r="B319" s="188"/>
      <c r="D319" s="180" t="s">
        <v>205</v>
      </c>
      <c r="E319" s="189" t="s">
        <v>1</v>
      </c>
      <c r="F319" s="190" t="s">
        <v>498</v>
      </c>
      <c r="H319" s="191">
        <v>1215</v>
      </c>
      <c r="I319" s="192"/>
      <c r="L319" s="188"/>
      <c r="M319" s="193"/>
      <c r="N319" s="194"/>
      <c r="O319" s="194"/>
      <c r="P319" s="194"/>
      <c r="Q319" s="194"/>
      <c r="R319" s="194"/>
      <c r="S319" s="194"/>
      <c r="T319" s="195"/>
      <c r="AT319" s="189" t="s">
        <v>205</v>
      </c>
      <c r="AU319" s="189" t="s">
        <v>86</v>
      </c>
      <c r="AV319" s="13" t="s">
        <v>86</v>
      </c>
      <c r="AW319" s="13" t="s">
        <v>32</v>
      </c>
      <c r="AX319" s="13" t="s">
        <v>84</v>
      </c>
      <c r="AY319" s="189" t="s">
        <v>130</v>
      </c>
    </row>
    <row r="320" spans="1:65" s="2" customFormat="1" ht="21.75" customHeight="1">
      <c r="A320" s="33"/>
      <c r="B320" s="166"/>
      <c r="C320" s="167" t="s">
        <v>499</v>
      </c>
      <c r="D320" s="167" t="s">
        <v>133</v>
      </c>
      <c r="E320" s="168" t="s">
        <v>500</v>
      </c>
      <c r="F320" s="169" t="s">
        <v>501</v>
      </c>
      <c r="G320" s="170" t="s">
        <v>214</v>
      </c>
      <c r="H320" s="171">
        <v>243</v>
      </c>
      <c r="I320" s="172"/>
      <c r="J320" s="173">
        <f>ROUND(I320*H320,2)</f>
        <v>0</v>
      </c>
      <c r="K320" s="169" t="s">
        <v>137</v>
      </c>
      <c r="L320" s="34"/>
      <c r="M320" s="174" t="s">
        <v>1</v>
      </c>
      <c r="N320" s="175" t="s">
        <v>42</v>
      </c>
      <c r="O320" s="59"/>
      <c r="P320" s="176">
        <f>O320*H320</f>
        <v>0</v>
      </c>
      <c r="Q320" s="176">
        <v>0</v>
      </c>
      <c r="R320" s="176">
        <f>Q320*H320</f>
        <v>0</v>
      </c>
      <c r="S320" s="176">
        <v>0</v>
      </c>
      <c r="T320" s="177">
        <f>S320*H320</f>
        <v>0</v>
      </c>
      <c r="U320" s="33"/>
      <c r="V320" s="33"/>
      <c r="W320" s="33"/>
      <c r="X320" s="33"/>
      <c r="Y320" s="33"/>
      <c r="Z320" s="33"/>
      <c r="AA320" s="33"/>
      <c r="AB320" s="33"/>
      <c r="AC320" s="33"/>
      <c r="AD320" s="33"/>
      <c r="AE320" s="33"/>
      <c r="AR320" s="178" t="s">
        <v>148</v>
      </c>
      <c r="AT320" s="178" t="s">
        <v>133</v>
      </c>
      <c r="AU320" s="178" t="s">
        <v>86</v>
      </c>
      <c r="AY320" s="18" t="s">
        <v>130</v>
      </c>
      <c r="BE320" s="179">
        <f>IF(N320="základní",J320,0)</f>
        <v>0</v>
      </c>
      <c r="BF320" s="179">
        <f>IF(N320="snížená",J320,0)</f>
        <v>0</v>
      </c>
      <c r="BG320" s="179">
        <f>IF(N320="zákl. přenesená",J320,0)</f>
        <v>0</v>
      </c>
      <c r="BH320" s="179">
        <f>IF(N320="sníž. přenesená",J320,0)</f>
        <v>0</v>
      </c>
      <c r="BI320" s="179">
        <f>IF(N320="nulová",J320,0)</f>
        <v>0</v>
      </c>
      <c r="BJ320" s="18" t="s">
        <v>84</v>
      </c>
      <c r="BK320" s="179">
        <f>ROUND(I320*H320,2)</f>
        <v>0</v>
      </c>
      <c r="BL320" s="18" t="s">
        <v>148</v>
      </c>
      <c r="BM320" s="178" t="s">
        <v>502</v>
      </c>
    </row>
    <row r="321" spans="1:65" s="2" customFormat="1" ht="16.5" customHeight="1">
      <c r="A321" s="33"/>
      <c r="B321" s="166"/>
      <c r="C321" s="167" t="s">
        <v>503</v>
      </c>
      <c r="D321" s="167" t="s">
        <v>133</v>
      </c>
      <c r="E321" s="168" t="s">
        <v>504</v>
      </c>
      <c r="F321" s="169" t="s">
        <v>505</v>
      </c>
      <c r="G321" s="170" t="s">
        <v>403</v>
      </c>
      <c r="H321" s="171">
        <v>6</v>
      </c>
      <c r="I321" s="172"/>
      <c r="J321" s="173">
        <f>ROUND(I321*H321,2)</f>
        <v>0</v>
      </c>
      <c r="K321" s="169" t="s">
        <v>137</v>
      </c>
      <c r="L321" s="34"/>
      <c r="M321" s="174" t="s">
        <v>1</v>
      </c>
      <c r="N321" s="175" t="s">
        <v>42</v>
      </c>
      <c r="O321" s="59"/>
      <c r="P321" s="176">
        <f>O321*H321</f>
        <v>0</v>
      </c>
      <c r="Q321" s="176">
        <v>0</v>
      </c>
      <c r="R321" s="176">
        <f>Q321*H321</f>
        <v>0</v>
      </c>
      <c r="S321" s="176">
        <v>0</v>
      </c>
      <c r="T321" s="177">
        <f>S321*H321</f>
        <v>0</v>
      </c>
      <c r="U321" s="33"/>
      <c r="V321" s="33"/>
      <c r="W321" s="33"/>
      <c r="X321" s="33"/>
      <c r="Y321" s="33"/>
      <c r="Z321" s="33"/>
      <c r="AA321" s="33"/>
      <c r="AB321" s="33"/>
      <c r="AC321" s="33"/>
      <c r="AD321" s="33"/>
      <c r="AE321" s="33"/>
      <c r="AR321" s="178" t="s">
        <v>148</v>
      </c>
      <c r="AT321" s="178" t="s">
        <v>133</v>
      </c>
      <c r="AU321" s="178" t="s">
        <v>86</v>
      </c>
      <c r="AY321" s="18" t="s">
        <v>130</v>
      </c>
      <c r="BE321" s="179">
        <f>IF(N321="základní",J321,0)</f>
        <v>0</v>
      </c>
      <c r="BF321" s="179">
        <f>IF(N321="snížená",J321,0)</f>
        <v>0</v>
      </c>
      <c r="BG321" s="179">
        <f>IF(N321="zákl. přenesená",J321,0)</f>
        <v>0</v>
      </c>
      <c r="BH321" s="179">
        <f>IF(N321="sníž. přenesená",J321,0)</f>
        <v>0</v>
      </c>
      <c r="BI321" s="179">
        <f>IF(N321="nulová",J321,0)</f>
        <v>0</v>
      </c>
      <c r="BJ321" s="18" t="s">
        <v>84</v>
      </c>
      <c r="BK321" s="179">
        <f>ROUND(I321*H321,2)</f>
        <v>0</v>
      </c>
      <c r="BL321" s="18" t="s">
        <v>148</v>
      </c>
      <c r="BM321" s="178" t="s">
        <v>506</v>
      </c>
    </row>
    <row r="322" spans="1:65" s="13" customFormat="1">
      <c r="B322" s="188"/>
      <c r="D322" s="180" t="s">
        <v>205</v>
      </c>
      <c r="E322" s="189" t="s">
        <v>1</v>
      </c>
      <c r="F322" s="190" t="s">
        <v>507</v>
      </c>
      <c r="H322" s="191">
        <v>6</v>
      </c>
      <c r="I322" s="192"/>
      <c r="L322" s="188"/>
      <c r="M322" s="193"/>
      <c r="N322" s="194"/>
      <c r="O322" s="194"/>
      <c r="P322" s="194"/>
      <c r="Q322" s="194"/>
      <c r="R322" s="194"/>
      <c r="S322" s="194"/>
      <c r="T322" s="195"/>
      <c r="AT322" s="189" t="s">
        <v>205</v>
      </c>
      <c r="AU322" s="189" t="s">
        <v>86</v>
      </c>
      <c r="AV322" s="13" t="s">
        <v>86</v>
      </c>
      <c r="AW322" s="13" t="s">
        <v>32</v>
      </c>
      <c r="AX322" s="13" t="s">
        <v>84</v>
      </c>
      <c r="AY322" s="189" t="s">
        <v>130</v>
      </c>
    </row>
    <row r="323" spans="1:65" s="2" customFormat="1" ht="21.75" customHeight="1">
      <c r="A323" s="33"/>
      <c r="B323" s="166"/>
      <c r="C323" s="167" t="s">
        <v>508</v>
      </c>
      <c r="D323" s="167" t="s">
        <v>133</v>
      </c>
      <c r="E323" s="168" t="s">
        <v>509</v>
      </c>
      <c r="F323" s="169" t="s">
        <v>510</v>
      </c>
      <c r="G323" s="170" t="s">
        <v>403</v>
      </c>
      <c r="H323" s="171">
        <v>1080</v>
      </c>
      <c r="I323" s="172"/>
      <c r="J323" s="173">
        <f>ROUND(I323*H323,2)</f>
        <v>0</v>
      </c>
      <c r="K323" s="169" t="s">
        <v>137</v>
      </c>
      <c r="L323" s="34"/>
      <c r="M323" s="174" t="s">
        <v>1</v>
      </c>
      <c r="N323" s="175" t="s">
        <v>42</v>
      </c>
      <c r="O323" s="59"/>
      <c r="P323" s="176">
        <f>O323*H323</f>
        <v>0</v>
      </c>
      <c r="Q323" s="176">
        <v>0</v>
      </c>
      <c r="R323" s="176">
        <f>Q323*H323</f>
        <v>0</v>
      </c>
      <c r="S323" s="176">
        <v>0</v>
      </c>
      <c r="T323" s="177">
        <f>S323*H323</f>
        <v>0</v>
      </c>
      <c r="U323" s="33"/>
      <c r="V323" s="33"/>
      <c r="W323" s="33"/>
      <c r="X323" s="33"/>
      <c r="Y323" s="33"/>
      <c r="Z323" s="33"/>
      <c r="AA323" s="33"/>
      <c r="AB323" s="33"/>
      <c r="AC323" s="33"/>
      <c r="AD323" s="33"/>
      <c r="AE323" s="33"/>
      <c r="AR323" s="178" t="s">
        <v>148</v>
      </c>
      <c r="AT323" s="178" t="s">
        <v>133</v>
      </c>
      <c r="AU323" s="178" t="s">
        <v>86</v>
      </c>
      <c r="AY323" s="18" t="s">
        <v>130</v>
      </c>
      <c r="BE323" s="179">
        <f>IF(N323="základní",J323,0)</f>
        <v>0</v>
      </c>
      <c r="BF323" s="179">
        <f>IF(N323="snížená",J323,0)</f>
        <v>0</v>
      </c>
      <c r="BG323" s="179">
        <f>IF(N323="zákl. přenesená",J323,0)</f>
        <v>0</v>
      </c>
      <c r="BH323" s="179">
        <f>IF(N323="sníž. přenesená",J323,0)</f>
        <v>0</v>
      </c>
      <c r="BI323" s="179">
        <f>IF(N323="nulová",J323,0)</f>
        <v>0</v>
      </c>
      <c r="BJ323" s="18" t="s">
        <v>84</v>
      </c>
      <c r="BK323" s="179">
        <f>ROUND(I323*H323,2)</f>
        <v>0</v>
      </c>
      <c r="BL323" s="18" t="s">
        <v>148</v>
      </c>
      <c r="BM323" s="178" t="s">
        <v>511</v>
      </c>
    </row>
    <row r="324" spans="1:65" s="13" customFormat="1">
      <c r="B324" s="188"/>
      <c r="D324" s="180" t="s">
        <v>205</v>
      </c>
      <c r="E324" s="189" t="s">
        <v>1</v>
      </c>
      <c r="F324" s="190" t="s">
        <v>512</v>
      </c>
      <c r="H324" s="191">
        <v>1080</v>
      </c>
      <c r="I324" s="192"/>
      <c r="L324" s="188"/>
      <c r="M324" s="193"/>
      <c r="N324" s="194"/>
      <c r="O324" s="194"/>
      <c r="P324" s="194"/>
      <c r="Q324" s="194"/>
      <c r="R324" s="194"/>
      <c r="S324" s="194"/>
      <c r="T324" s="195"/>
      <c r="AT324" s="189" t="s">
        <v>205</v>
      </c>
      <c r="AU324" s="189" t="s">
        <v>86</v>
      </c>
      <c r="AV324" s="13" t="s">
        <v>86</v>
      </c>
      <c r="AW324" s="13" t="s">
        <v>32</v>
      </c>
      <c r="AX324" s="13" t="s">
        <v>84</v>
      </c>
      <c r="AY324" s="189" t="s">
        <v>130</v>
      </c>
    </row>
    <row r="325" spans="1:65" s="2" customFormat="1" ht="16.5" customHeight="1">
      <c r="A325" s="33"/>
      <c r="B325" s="166"/>
      <c r="C325" s="167" t="s">
        <v>513</v>
      </c>
      <c r="D325" s="167" t="s">
        <v>133</v>
      </c>
      <c r="E325" s="168" t="s">
        <v>514</v>
      </c>
      <c r="F325" s="169" t="s">
        <v>515</v>
      </c>
      <c r="G325" s="170" t="s">
        <v>403</v>
      </c>
      <c r="H325" s="171">
        <v>6</v>
      </c>
      <c r="I325" s="172"/>
      <c r="J325" s="173">
        <f>ROUND(I325*H325,2)</f>
        <v>0</v>
      </c>
      <c r="K325" s="169" t="s">
        <v>137</v>
      </c>
      <c r="L325" s="34"/>
      <c r="M325" s="174" t="s">
        <v>1</v>
      </c>
      <c r="N325" s="175" t="s">
        <v>42</v>
      </c>
      <c r="O325" s="59"/>
      <c r="P325" s="176">
        <f>O325*H325</f>
        <v>0</v>
      </c>
      <c r="Q325" s="176">
        <v>0</v>
      </c>
      <c r="R325" s="176">
        <f>Q325*H325</f>
        <v>0</v>
      </c>
      <c r="S325" s="176">
        <v>0</v>
      </c>
      <c r="T325" s="177">
        <f>S325*H325</f>
        <v>0</v>
      </c>
      <c r="U325" s="33"/>
      <c r="V325" s="33"/>
      <c r="W325" s="33"/>
      <c r="X325" s="33"/>
      <c r="Y325" s="33"/>
      <c r="Z325" s="33"/>
      <c r="AA325" s="33"/>
      <c r="AB325" s="33"/>
      <c r="AC325" s="33"/>
      <c r="AD325" s="33"/>
      <c r="AE325" s="33"/>
      <c r="AR325" s="178" t="s">
        <v>148</v>
      </c>
      <c r="AT325" s="178" t="s">
        <v>133</v>
      </c>
      <c r="AU325" s="178" t="s">
        <v>86</v>
      </c>
      <c r="AY325" s="18" t="s">
        <v>130</v>
      </c>
      <c r="BE325" s="179">
        <f>IF(N325="základní",J325,0)</f>
        <v>0</v>
      </c>
      <c r="BF325" s="179">
        <f>IF(N325="snížená",J325,0)</f>
        <v>0</v>
      </c>
      <c r="BG325" s="179">
        <f>IF(N325="zákl. přenesená",J325,0)</f>
        <v>0</v>
      </c>
      <c r="BH325" s="179">
        <f>IF(N325="sníž. přenesená",J325,0)</f>
        <v>0</v>
      </c>
      <c r="BI325" s="179">
        <f>IF(N325="nulová",J325,0)</f>
        <v>0</v>
      </c>
      <c r="BJ325" s="18" t="s">
        <v>84</v>
      </c>
      <c r="BK325" s="179">
        <f>ROUND(I325*H325,2)</f>
        <v>0</v>
      </c>
      <c r="BL325" s="18" t="s">
        <v>148</v>
      </c>
      <c r="BM325" s="178" t="s">
        <v>516</v>
      </c>
    </row>
    <row r="326" spans="1:65" s="12" customFormat="1" ht="22.9" customHeight="1">
      <c r="B326" s="153"/>
      <c r="D326" s="154" t="s">
        <v>76</v>
      </c>
      <c r="E326" s="164" t="s">
        <v>517</v>
      </c>
      <c r="F326" s="164" t="s">
        <v>518</v>
      </c>
      <c r="I326" s="156"/>
      <c r="J326" s="165">
        <f>BK326</f>
        <v>0</v>
      </c>
      <c r="L326" s="153"/>
      <c r="M326" s="158"/>
      <c r="N326" s="159"/>
      <c r="O326" s="159"/>
      <c r="P326" s="160">
        <f>SUM(P327:P388)</f>
        <v>0</v>
      </c>
      <c r="Q326" s="159"/>
      <c r="R326" s="160">
        <f>SUM(R327:R388)</f>
        <v>0</v>
      </c>
      <c r="S326" s="159"/>
      <c r="T326" s="161">
        <f>SUM(T327:T388)</f>
        <v>181.21518900000001</v>
      </c>
      <c r="AR326" s="154" t="s">
        <v>84</v>
      </c>
      <c r="AT326" s="162" t="s">
        <v>76</v>
      </c>
      <c r="AU326" s="162" t="s">
        <v>84</v>
      </c>
      <c r="AY326" s="154" t="s">
        <v>130</v>
      </c>
      <c r="BK326" s="163">
        <f>SUM(BK327:BK388)</f>
        <v>0</v>
      </c>
    </row>
    <row r="327" spans="1:65" s="2" customFormat="1" ht="21.75" customHeight="1">
      <c r="A327" s="33"/>
      <c r="B327" s="166"/>
      <c r="C327" s="167" t="s">
        <v>519</v>
      </c>
      <c r="D327" s="167" t="s">
        <v>133</v>
      </c>
      <c r="E327" s="168" t="s">
        <v>520</v>
      </c>
      <c r="F327" s="169" t="s">
        <v>521</v>
      </c>
      <c r="G327" s="170" t="s">
        <v>209</v>
      </c>
      <c r="H327" s="171">
        <v>3.3279999999999998</v>
      </c>
      <c r="I327" s="172"/>
      <c r="J327" s="173">
        <f>ROUND(I327*H327,2)</f>
        <v>0</v>
      </c>
      <c r="K327" s="169" t="s">
        <v>137</v>
      </c>
      <c r="L327" s="34"/>
      <c r="M327" s="174" t="s">
        <v>1</v>
      </c>
      <c r="N327" s="175" t="s">
        <v>42</v>
      </c>
      <c r="O327" s="59"/>
      <c r="P327" s="176">
        <f>O327*H327</f>
        <v>0</v>
      </c>
      <c r="Q327" s="176">
        <v>0</v>
      </c>
      <c r="R327" s="176">
        <f>Q327*H327</f>
        <v>0</v>
      </c>
      <c r="S327" s="176">
        <v>1.8</v>
      </c>
      <c r="T327" s="177">
        <f>S327*H327</f>
        <v>5.9904000000000002</v>
      </c>
      <c r="U327" s="33"/>
      <c r="V327" s="33"/>
      <c r="W327" s="33"/>
      <c r="X327" s="33"/>
      <c r="Y327" s="33"/>
      <c r="Z327" s="33"/>
      <c r="AA327" s="33"/>
      <c r="AB327" s="33"/>
      <c r="AC327" s="33"/>
      <c r="AD327" s="33"/>
      <c r="AE327" s="33"/>
      <c r="AR327" s="178" t="s">
        <v>148</v>
      </c>
      <c r="AT327" s="178" t="s">
        <v>133</v>
      </c>
      <c r="AU327" s="178" t="s">
        <v>86</v>
      </c>
      <c r="AY327" s="18" t="s">
        <v>130</v>
      </c>
      <c r="BE327" s="179">
        <f>IF(N327="základní",J327,0)</f>
        <v>0</v>
      </c>
      <c r="BF327" s="179">
        <f>IF(N327="snížená",J327,0)</f>
        <v>0</v>
      </c>
      <c r="BG327" s="179">
        <f>IF(N327="zákl. přenesená",J327,0)</f>
        <v>0</v>
      </c>
      <c r="BH327" s="179">
        <f>IF(N327="sníž. přenesená",J327,0)</f>
        <v>0</v>
      </c>
      <c r="BI327" s="179">
        <f>IF(N327="nulová",J327,0)</f>
        <v>0</v>
      </c>
      <c r="BJ327" s="18" t="s">
        <v>84</v>
      </c>
      <c r="BK327" s="179">
        <f>ROUND(I327*H327,2)</f>
        <v>0</v>
      </c>
      <c r="BL327" s="18" t="s">
        <v>148</v>
      </c>
      <c r="BM327" s="178" t="s">
        <v>522</v>
      </c>
    </row>
    <row r="328" spans="1:65" s="13" customFormat="1">
      <c r="B328" s="188"/>
      <c r="D328" s="180" t="s">
        <v>205</v>
      </c>
      <c r="E328" s="189" t="s">
        <v>1</v>
      </c>
      <c r="F328" s="190" t="s">
        <v>523</v>
      </c>
      <c r="H328" s="191">
        <v>1.512</v>
      </c>
      <c r="I328" s="192"/>
      <c r="L328" s="188"/>
      <c r="M328" s="193"/>
      <c r="N328" s="194"/>
      <c r="O328" s="194"/>
      <c r="P328" s="194"/>
      <c r="Q328" s="194"/>
      <c r="R328" s="194"/>
      <c r="S328" s="194"/>
      <c r="T328" s="195"/>
      <c r="AT328" s="189" t="s">
        <v>205</v>
      </c>
      <c r="AU328" s="189" t="s">
        <v>86</v>
      </c>
      <c r="AV328" s="13" t="s">
        <v>86</v>
      </c>
      <c r="AW328" s="13" t="s">
        <v>32</v>
      </c>
      <c r="AX328" s="13" t="s">
        <v>77</v>
      </c>
      <c r="AY328" s="189" t="s">
        <v>130</v>
      </c>
    </row>
    <row r="329" spans="1:65" s="13" customFormat="1">
      <c r="B329" s="188"/>
      <c r="D329" s="180" t="s">
        <v>205</v>
      </c>
      <c r="E329" s="189" t="s">
        <v>1</v>
      </c>
      <c r="F329" s="190" t="s">
        <v>524</v>
      </c>
      <c r="H329" s="191">
        <v>0.20399999999999999</v>
      </c>
      <c r="I329" s="192"/>
      <c r="L329" s="188"/>
      <c r="M329" s="193"/>
      <c r="N329" s="194"/>
      <c r="O329" s="194"/>
      <c r="P329" s="194"/>
      <c r="Q329" s="194"/>
      <c r="R329" s="194"/>
      <c r="S329" s="194"/>
      <c r="T329" s="195"/>
      <c r="AT329" s="189" t="s">
        <v>205</v>
      </c>
      <c r="AU329" s="189" t="s">
        <v>86</v>
      </c>
      <c r="AV329" s="13" t="s">
        <v>86</v>
      </c>
      <c r="AW329" s="13" t="s">
        <v>32</v>
      </c>
      <c r="AX329" s="13" t="s">
        <v>77</v>
      </c>
      <c r="AY329" s="189" t="s">
        <v>130</v>
      </c>
    </row>
    <row r="330" spans="1:65" s="13" customFormat="1">
      <c r="B330" s="188"/>
      <c r="D330" s="180" t="s">
        <v>205</v>
      </c>
      <c r="E330" s="189" t="s">
        <v>1</v>
      </c>
      <c r="F330" s="190" t="s">
        <v>525</v>
      </c>
      <c r="H330" s="191">
        <v>1.6120000000000001</v>
      </c>
      <c r="I330" s="192"/>
      <c r="L330" s="188"/>
      <c r="M330" s="193"/>
      <c r="N330" s="194"/>
      <c r="O330" s="194"/>
      <c r="P330" s="194"/>
      <c r="Q330" s="194"/>
      <c r="R330" s="194"/>
      <c r="S330" s="194"/>
      <c r="T330" s="195"/>
      <c r="AT330" s="189" t="s">
        <v>205</v>
      </c>
      <c r="AU330" s="189" t="s">
        <v>86</v>
      </c>
      <c r="AV330" s="13" t="s">
        <v>86</v>
      </c>
      <c r="AW330" s="13" t="s">
        <v>32</v>
      </c>
      <c r="AX330" s="13" t="s">
        <v>77</v>
      </c>
      <c r="AY330" s="189" t="s">
        <v>130</v>
      </c>
    </row>
    <row r="331" spans="1:65" s="14" customFormat="1">
      <c r="B331" s="196"/>
      <c r="D331" s="180" t="s">
        <v>205</v>
      </c>
      <c r="E331" s="197" t="s">
        <v>1</v>
      </c>
      <c r="F331" s="198" t="s">
        <v>526</v>
      </c>
      <c r="H331" s="199">
        <v>3.3279999999999998</v>
      </c>
      <c r="I331" s="200"/>
      <c r="L331" s="196"/>
      <c r="M331" s="201"/>
      <c r="N331" s="202"/>
      <c r="O331" s="202"/>
      <c r="P331" s="202"/>
      <c r="Q331" s="202"/>
      <c r="R331" s="202"/>
      <c r="S331" s="202"/>
      <c r="T331" s="203"/>
      <c r="AT331" s="197" t="s">
        <v>205</v>
      </c>
      <c r="AU331" s="197" t="s">
        <v>86</v>
      </c>
      <c r="AV331" s="14" t="s">
        <v>148</v>
      </c>
      <c r="AW331" s="14" t="s">
        <v>32</v>
      </c>
      <c r="AX331" s="14" t="s">
        <v>84</v>
      </c>
      <c r="AY331" s="197" t="s">
        <v>130</v>
      </c>
    </row>
    <row r="332" spans="1:65" s="2" customFormat="1" ht="21.75" customHeight="1">
      <c r="A332" s="33"/>
      <c r="B332" s="166"/>
      <c r="C332" s="167" t="s">
        <v>527</v>
      </c>
      <c r="D332" s="167" t="s">
        <v>133</v>
      </c>
      <c r="E332" s="168" t="s">
        <v>528</v>
      </c>
      <c r="F332" s="169" t="s">
        <v>529</v>
      </c>
      <c r="G332" s="170" t="s">
        <v>209</v>
      </c>
      <c r="H332" s="171">
        <v>14.522</v>
      </c>
      <c r="I332" s="172"/>
      <c r="J332" s="173">
        <f>ROUND(I332*H332,2)</f>
        <v>0</v>
      </c>
      <c r="K332" s="169" t="s">
        <v>137</v>
      </c>
      <c r="L332" s="34"/>
      <c r="M332" s="174" t="s">
        <v>1</v>
      </c>
      <c r="N332" s="175" t="s">
        <v>42</v>
      </c>
      <c r="O332" s="59"/>
      <c r="P332" s="176">
        <f>O332*H332</f>
        <v>0</v>
      </c>
      <c r="Q332" s="176">
        <v>0</v>
      </c>
      <c r="R332" s="176">
        <f>Q332*H332</f>
        <v>0</v>
      </c>
      <c r="S332" s="176">
        <v>1.8</v>
      </c>
      <c r="T332" s="177">
        <f>S332*H332</f>
        <v>26.139600000000002</v>
      </c>
      <c r="U332" s="33"/>
      <c r="V332" s="33"/>
      <c r="W332" s="33"/>
      <c r="X332" s="33"/>
      <c r="Y332" s="33"/>
      <c r="Z332" s="33"/>
      <c r="AA332" s="33"/>
      <c r="AB332" s="33"/>
      <c r="AC332" s="33"/>
      <c r="AD332" s="33"/>
      <c r="AE332" s="33"/>
      <c r="AR332" s="178" t="s">
        <v>148</v>
      </c>
      <c r="AT332" s="178" t="s">
        <v>133</v>
      </c>
      <c r="AU332" s="178" t="s">
        <v>86</v>
      </c>
      <c r="AY332" s="18" t="s">
        <v>130</v>
      </c>
      <c r="BE332" s="179">
        <f>IF(N332="základní",J332,0)</f>
        <v>0</v>
      </c>
      <c r="BF332" s="179">
        <f>IF(N332="snížená",J332,0)</f>
        <v>0</v>
      </c>
      <c r="BG332" s="179">
        <f>IF(N332="zákl. přenesená",J332,0)</f>
        <v>0</v>
      </c>
      <c r="BH332" s="179">
        <f>IF(N332="sníž. přenesená",J332,0)</f>
        <v>0</v>
      </c>
      <c r="BI332" s="179">
        <f>IF(N332="nulová",J332,0)</f>
        <v>0</v>
      </c>
      <c r="BJ332" s="18" t="s">
        <v>84</v>
      </c>
      <c r="BK332" s="179">
        <f>ROUND(I332*H332,2)</f>
        <v>0</v>
      </c>
      <c r="BL332" s="18" t="s">
        <v>148</v>
      </c>
      <c r="BM332" s="178" t="s">
        <v>530</v>
      </c>
    </row>
    <row r="333" spans="1:65" s="13" customFormat="1">
      <c r="B333" s="188"/>
      <c r="D333" s="180" t="s">
        <v>205</v>
      </c>
      <c r="E333" s="189" t="s">
        <v>1</v>
      </c>
      <c r="F333" s="190" t="s">
        <v>531</v>
      </c>
      <c r="H333" s="191">
        <v>2.3690000000000002</v>
      </c>
      <c r="I333" s="192"/>
      <c r="L333" s="188"/>
      <c r="M333" s="193"/>
      <c r="N333" s="194"/>
      <c r="O333" s="194"/>
      <c r="P333" s="194"/>
      <c r="Q333" s="194"/>
      <c r="R333" s="194"/>
      <c r="S333" s="194"/>
      <c r="T333" s="195"/>
      <c r="AT333" s="189" t="s">
        <v>205</v>
      </c>
      <c r="AU333" s="189" t="s">
        <v>86</v>
      </c>
      <c r="AV333" s="13" t="s">
        <v>86</v>
      </c>
      <c r="AW333" s="13" t="s">
        <v>32</v>
      </c>
      <c r="AX333" s="13" t="s">
        <v>77</v>
      </c>
      <c r="AY333" s="189" t="s">
        <v>130</v>
      </c>
    </row>
    <row r="334" spans="1:65" s="13" customFormat="1">
      <c r="B334" s="188"/>
      <c r="D334" s="180" t="s">
        <v>205</v>
      </c>
      <c r="E334" s="189" t="s">
        <v>1</v>
      </c>
      <c r="F334" s="190" t="s">
        <v>532</v>
      </c>
      <c r="H334" s="191">
        <v>3.2149999999999999</v>
      </c>
      <c r="I334" s="192"/>
      <c r="L334" s="188"/>
      <c r="M334" s="193"/>
      <c r="N334" s="194"/>
      <c r="O334" s="194"/>
      <c r="P334" s="194"/>
      <c r="Q334" s="194"/>
      <c r="R334" s="194"/>
      <c r="S334" s="194"/>
      <c r="T334" s="195"/>
      <c r="AT334" s="189" t="s">
        <v>205</v>
      </c>
      <c r="AU334" s="189" t="s">
        <v>86</v>
      </c>
      <c r="AV334" s="13" t="s">
        <v>86</v>
      </c>
      <c r="AW334" s="13" t="s">
        <v>32</v>
      </c>
      <c r="AX334" s="13" t="s">
        <v>77</v>
      </c>
      <c r="AY334" s="189" t="s">
        <v>130</v>
      </c>
    </row>
    <row r="335" spans="1:65" s="13" customFormat="1">
      <c r="B335" s="188"/>
      <c r="D335" s="180" t="s">
        <v>205</v>
      </c>
      <c r="E335" s="189" t="s">
        <v>1</v>
      </c>
      <c r="F335" s="190" t="s">
        <v>533</v>
      </c>
      <c r="H335" s="191">
        <v>-1.2689999999999999</v>
      </c>
      <c r="I335" s="192"/>
      <c r="L335" s="188"/>
      <c r="M335" s="193"/>
      <c r="N335" s="194"/>
      <c r="O335" s="194"/>
      <c r="P335" s="194"/>
      <c r="Q335" s="194"/>
      <c r="R335" s="194"/>
      <c r="S335" s="194"/>
      <c r="T335" s="195"/>
      <c r="AT335" s="189" t="s">
        <v>205</v>
      </c>
      <c r="AU335" s="189" t="s">
        <v>86</v>
      </c>
      <c r="AV335" s="13" t="s">
        <v>86</v>
      </c>
      <c r="AW335" s="13" t="s">
        <v>32</v>
      </c>
      <c r="AX335" s="13" t="s">
        <v>77</v>
      </c>
      <c r="AY335" s="189" t="s">
        <v>130</v>
      </c>
    </row>
    <row r="336" spans="1:65" s="13" customFormat="1">
      <c r="B336" s="188"/>
      <c r="D336" s="180" t="s">
        <v>205</v>
      </c>
      <c r="E336" s="189" t="s">
        <v>1</v>
      </c>
      <c r="F336" s="190" t="s">
        <v>534</v>
      </c>
      <c r="H336" s="191">
        <v>1.5680000000000001</v>
      </c>
      <c r="I336" s="192"/>
      <c r="L336" s="188"/>
      <c r="M336" s="193"/>
      <c r="N336" s="194"/>
      <c r="O336" s="194"/>
      <c r="P336" s="194"/>
      <c r="Q336" s="194"/>
      <c r="R336" s="194"/>
      <c r="S336" s="194"/>
      <c r="T336" s="195"/>
      <c r="AT336" s="189" t="s">
        <v>205</v>
      </c>
      <c r="AU336" s="189" t="s">
        <v>86</v>
      </c>
      <c r="AV336" s="13" t="s">
        <v>86</v>
      </c>
      <c r="AW336" s="13" t="s">
        <v>32</v>
      </c>
      <c r="AX336" s="13" t="s">
        <v>77</v>
      </c>
      <c r="AY336" s="189" t="s">
        <v>130</v>
      </c>
    </row>
    <row r="337" spans="1:65" s="15" customFormat="1">
      <c r="B337" s="204"/>
      <c r="D337" s="180" t="s">
        <v>205</v>
      </c>
      <c r="E337" s="205" t="s">
        <v>1</v>
      </c>
      <c r="F337" s="206" t="s">
        <v>535</v>
      </c>
      <c r="H337" s="207">
        <v>5.883</v>
      </c>
      <c r="I337" s="208"/>
      <c r="L337" s="204"/>
      <c r="M337" s="209"/>
      <c r="N337" s="210"/>
      <c r="O337" s="210"/>
      <c r="P337" s="210"/>
      <c r="Q337" s="210"/>
      <c r="R337" s="210"/>
      <c r="S337" s="210"/>
      <c r="T337" s="211"/>
      <c r="AT337" s="205" t="s">
        <v>205</v>
      </c>
      <c r="AU337" s="205" t="s">
        <v>86</v>
      </c>
      <c r="AV337" s="15" t="s">
        <v>144</v>
      </c>
      <c r="AW337" s="15" t="s">
        <v>32</v>
      </c>
      <c r="AX337" s="15" t="s">
        <v>77</v>
      </c>
      <c r="AY337" s="205" t="s">
        <v>130</v>
      </c>
    </row>
    <row r="338" spans="1:65" s="13" customFormat="1">
      <c r="B338" s="188"/>
      <c r="D338" s="180" t="s">
        <v>205</v>
      </c>
      <c r="E338" s="189" t="s">
        <v>1</v>
      </c>
      <c r="F338" s="190" t="s">
        <v>531</v>
      </c>
      <c r="H338" s="191">
        <v>2.3690000000000002</v>
      </c>
      <c r="I338" s="192"/>
      <c r="L338" s="188"/>
      <c r="M338" s="193"/>
      <c r="N338" s="194"/>
      <c r="O338" s="194"/>
      <c r="P338" s="194"/>
      <c r="Q338" s="194"/>
      <c r="R338" s="194"/>
      <c r="S338" s="194"/>
      <c r="T338" s="195"/>
      <c r="AT338" s="189" t="s">
        <v>205</v>
      </c>
      <c r="AU338" s="189" t="s">
        <v>86</v>
      </c>
      <c r="AV338" s="13" t="s">
        <v>86</v>
      </c>
      <c r="AW338" s="13" t="s">
        <v>32</v>
      </c>
      <c r="AX338" s="13" t="s">
        <v>77</v>
      </c>
      <c r="AY338" s="189" t="s">
        <v>130</v>
      </c>
    </row>
    <row r="339" spans="1:65" s="13" customFormat="1">
      <c r="B339" s="188"/>
      <c r="D339" s="180" t="s">
        <v>205</v>
      </c>
      <c r="E339" s="189" t="s">
        <v>1</v>
      </c>
      <c r="F339" s="190" t="s">
        <v>532</v>
      </c>
      <c r="H339" s="191">
        <v>3.2149999999999999</v>
      </c>
      <c r="I339" s="192"/>
      <c r="L339" s="188"/>
      <c r="M339" s="193"/>
      <c r="N339" s="194"/>
      <c r="O339" s="194"/>
      <c r="P339" s="194"/>
      <c r="Q339" s="194"/>
      <c r="R339" s="194"/>
      <c r="S339" s="194"/>
      <c r="T339" s="195"/>
      <c r="AT339" s="189" t="s">
        <v>205</v>
      </c>
      <c r="AU339" s="189" t="s">
        <v>86</v>
      </c>
      <c r="AV339" s="13" t="s">
        <v>86</v>
      </c>
      <c r="AW339" s="13" t="s">
        <v>32</v>
      </c>
      <c r="AX339" s="13" t="s">
        <v>77</v>
      </c>
      <c r="AY339" s="189" t="s">
        <v>130</v>
      </c>
    </row>
    <row r="340" spans="1:65" s="13" customFormat="1">
      <c r="B340" s="188"/>
      <c r="D340" s="180" t="s">
        <v>205</v>
      </c>
      <c r="E340" s="189" t="s">
        <v>1</v>
      </c>
      <c r="F340" s="190" t="s">
        <v>533</v>
      </c>
      <c r="H340" s="191">
        <v>-1.2689999999999999</v>
      </c>
      <c r="I340" s="192"/>
      <c r="L340" s="188"/>
      <c r="M340" s="193"/>
      <c r="N340" s="194"/>
      <c r="O340" s="194"/>
      <c r="P340" s="194"/>
      <c r="Q340" s="194"/>
      <c r="R340" s="194"/>
      <c r="S340" s="194"/>
      <c r="T340" s="195"/>
      <c r="AT340" s="189" t="s">
        <v>205</v>
      </c>
      <c r="AU340" s="189" t="s">
        <v>86</v>
      </c>
      <c r="AV340" s="13" t="s">
        <v>86</v>
      </c>
      <c r="AW340" s="13" t="s">
        <v>32</v>
      </c>
      <c r="AX340" s="13" t="s">
        <v>77</v>
      </c>
      <c r="AY340" s="189" t="s">
        <v>130</v>
      </c>
    </row>
    <row r="341" spans="1:65" s="13" customFormat="1">
      <c r="B341" s="188"/>
      <c r="D341" s="180" t="s">
        <v>205</v>
      </c>
      <c r="E341" s="189" t="s">
        <v>1</v>
      </c>
      <c r="F341" s="190" t="s">
        <v>534</v>
      </c>
      <c r="H341" s="191">
        <v>1.5680000000000001</v>
      </c>
      <c r="I341" s="192"/>
      <c r="L341" s="188"/>
      <c r="M341" s="193"/>
      <c r="N341" s="194"/>
      <c r="O341" s="194"/>
      <c r="P341" s="194"/>
      <c r="Q341" s="194"/>
      <c r="R341" s="194"/>
      <c r="S341" s="194"/>
      <c r="T341" s="195"/>
      <c r="AT341" s="189" t="s">
        <v>205</v>
      </c>
      <c r="AU341" s="189" t="s">
        <v>86</v>
      </c>
      <c r="AV341" s="13" t="s">
        <v>86</v>
      </c>
      <c r="AW341" s="13" t="s">
        <v>32</v>
      </c>
      <c r="AX341" s="13" t="s">
        <v>77</v>
      </c>
      <c r="AY341" s="189" t="s">
        <v>130</v>
      </c>
    </row>
    <row r="342" spans="1:65" s="15" customFormat="1">
      <c r="B342" s="204"/>
      <c r="D342" s="180" t="s">
        <v>205</v>
      </c>
      <c r="E342" s="205" t="s">
        <v>1</v>
      </c>
      <c r="F342" s="206" t="s">
        <v>536</v>
      </c>
      <c r="H342" s="207">
        <v>5.883</v>
      </c>
      <c r="I342" s="208"/>
      <c r="L342" s="204"/>
      <c r="M342" s="209"/>
      <c r="N342" s="210"/>
      <c r="O342" s="210"/>
      <c r="P342" s="210"/>
      <c r="Q342" s="210"/>
      <c r="R342" s="210"/>
      <c r="S342" s="210"/>
      <c r="T342" s="211"/>
      <c r="AT342" s="205" t="s">
        <v>205</v>
      </c>
      <c r="AU342" s="205" t="s">
        <v>86</v>
      </c>
      <c r="AV342" s="15" t="s">
        <v>144</v>
      </c>
      <c r="AW342" s="15" t="s">
        <v>32</v>
      </c>
      <c r="AX342" s="15" t="s">
        <v>77</v>
      </c>
      <c r="AY342" s="205" t="s">
        <v>130</v>
      </c>
    </row>
    <row r="343" spans="1:65" s="13" customFormat="1">
      <c r="B343" s="188"/>
      <c r="D343" s="180" t="s">
        <v>205</v>
      </c>
      <c r="E343" s="189" t="s">
        <v>1</v>
      </c>
      <c r="F343" s="190" t="s">
        <v>537</v>
      </c>
      <c r="H343" s="191">
        <v>2.7559999999999998</v>
      </c>
      <c r="I343" s="192"/>
      <c r="L343" s="188"/>
      <c r="M343" s="193"/>
      <c r="N343" s="194"/>
      <c r="O343" s="194"/>
      <c r="P343" s="194"/>
      <c r="Q343" s="194"/>
      <c r="R343" s="194"/>
      <c r="S343" s="194"/>
      <c r="T343" s="195"/>
      <c r="AT343" s="189" t="s">
        <v>205</v>
      </c>
      <c r="AU343" s="189" t="s">
        <v>86</v>
      </c>
      <c r="AV343" s="13" t="s">
        <v>86</v>
      </c>
      <c r="AW343" s="13" t="s">
        <v>32</v>
      </c>
      <c r="AX343" s="13" t="s">
        <v>77</v>
      </c>
      <c r="AY343" s="189" t="s">
        <v>130</v>
      </c>
    </row>
    <row r="344" spans="1:65" s="15" customFormat="1">
      <c r="B344" s="204"/>
      <c r="D344" s="180" t="s">
        <v>205</v>
      </c>
      <c r="E344" s="205" t="s">
        <v>1</v>
      </c>
      <c r="F344" s="206" t="s">
        <v>538</v>
      </c>
      <c r="H344" s="207">
        <v>2.7559999999999998</v>
      </c>
      <c r="I344" s="208"/>
      <c r="L344" s="204"/>
      <c r="M344" s="209"/>
      <c r="N344" s="210"/>
      <c r="O344" s="210"/>
      <c r="P344" s="210"/>
      <c r="Q344" s="210"/>
      <c r="R344" s="210"/>
      <c r="S344" s="210"/>
      <c r="T344" s="211"/>
      <c r="AT344" s="205" t="s">
        <v>205</v>
      </c>
      <c r="AU344" s="205" t="s">
        <v>86</v>
      </c>
      <c r="AV344" s="15" t="s">
        <v>144</v>
      </c>
      <c r="AW344" s="15" t="s">
        <v>32</v>
      </c>
      <c r="AX344" s="15" t="s">
        <v>77</v>
      </c>
      <c r="AY344" s="205" t="s">
        <v>130</v>
      </c>
    </row>
    <row r="345" spans="1:65" s="14" customFormat="1">
      <c r="B345" s="196"/>
      <c r="D345" s="180" t="s">
        <v>205</v>
      </c>
      <c r="E345" s="197" t="s">
        <v>1</v>
      </c>
      <c r="F345" s="198" t="s">
        <v>221</v>
      </c>
      <c r="H345" s="199">
        <v>14.522</v>
      </c>
      <c r="I345" s="200"/>
      <c r="L345" s="196"/>
      <c r="M345" s="201"/>
      <c r="N345" s="202"/>
      <c r="O345" s="202"/>
      <c r="P345" s="202"/>
      <c r="Q345" s="202"/>
      <c r="R345" s="202"/>
      <c r="S345" s="202"/>
      <c r="T345" s="203"/>
      <c r="AT345" s="197" t="s">
        <v>205</v>
      </c>
      <c r="AU345" s="197" t="s">
        <v>86</v>
      </c>
      <c r="AV345" s="14" t="s">
        <v>148</v>
      </c>
      <c r="AW345" s="14" t="s">
        <v>32</v>
      </c>
      <c r="AX345" s="14" t="s">
        <v>84</v>
      </c>
      <c r="AY345" s="197" t="s">
        <v>130</v>
      </c>
    </row>
    <row r="346" spans="1:65" s="2" customFormat="1" ht="16.5" customHeight="1">
      <c r="A346" s="33"/>
      <c r="B346" s="166"/>
      <c r="C346" s="167" t="s">
        <v>539</v>
      </c>
      <c r="D346" s="167" t="s">
        <v>133</v>
      </c>
      <c r="E346" s="168" t="s">
        <v>540</v>
      </c>
      <c r="F346" s="169" t="s">
        <v>541</v>
      </c>
      <c r="G346" s="170" t="s">
        <v>209</v>
      </c>
      <c r="H346" s="171">
        <v>48.381</v>
      </c>
      <c r="I346" s="172"/>
      <c r="J346" s="173">
        <f>ROUND(I346*H346,2)</f>
        <v>0</v>
      </c>
      <c r="K346" s="169" t="s">
        <v>137</v>
      </c>
      <c r="L346" s="34"/>
      <c r="M346" s="174" t="s">
        <v>1</v>
      </c>
      <c r="N346" s="175" t="s">
        <v>42</v>
      </c>
      <c r="O346" s="59"/>
      <c r="P346" s="176">
        <f>O346*H346</f>
        <v>0</v>
      </c>
      <c r="Q346" s="176">
        <v>0</v>
      </c>
      <c r="R346" s="176">
        <f>Q346*H346</f>
        <v>0</v>
      </c>
      <c r="S346" s="176">
        <v>1.5940000000000001</v>
      </c>
      <c r="T346" s="177">
        <f>S346*H346</f>
        <v>77.119314000000003</v>
      </c>
      <c r="U346" s="33"/>
      <c r="V346" s="33"/>
      <c r="W346" s="33"/>
      <c r="X346" s="33"/>
      <c r="Y346" s="33"/>
      <c r="Z346" s="33"/>
      <c r="AA346" s="33"/>
      <c r="AB346" s="33"/>
      <c r="AC346" s="33"/>
      <c r="AD346" s="33"/>
      <c r="AE346" s="33"/>
      <c r="AR346" s="178" t="s">
        <v>148</v>
      </c>
      <c r="AT346" s="178" t="s">
        <v>133</v>
      </c>
      <c r="AU346" s="178" t="s">
        <v>86</v>
      </c>
      <c r="AY346" s="18" t="s">
        <v>130</v>
      </c>
      <c r="BE346" s="179">
        <f>IF(N346="základní",J346,0)</f>
        <v>0</v>
      </c>
      <c r="BF346" s="179">
        <f>IF(N346="snížená",J346,0)</f>
        <v>0</v>
      </c>
      <c r="BG346" s="179">
        <f>IF(N346="zákl. přenesená",J346,0)</f>
        <v>0</v>
      </c>
      <c r="BH346" s="179">
        <f>IF(N346="sníž. přenesená",J346,0)</f>
        <v>0</v>
      </c>
      <c r="BI346" s="179">
        <f>IF(N346="nulová",J346,0)</f>
        <v>0</v>
      </c>
      <c r="BJ346" s="18" t="s">
        <v>84</v>
      </c>
      <c r="BK346" s="179">
        <f>ROUND(I346*H346,2)</f>
        <v>0</v>
      </c>
      <c r="BL346" s="18" t="s">
        <v>148</v>
      </c>
      <c r="BM346" s="178" t="s">
        <v>542</v>
      </c>
    </row>
    <row r="347" spans="1:65" s="13" customFormat="1">
      <c r="B347" s="188"/>
      <c r="D347" s="180" t="s">
        <v>205</v>
      </c>
      <c r="E347" s="189" t="s">
        <v>1</v>
      </c>
      <c r="F347" s="190" t="s">
        <v>543</v>
      </c>
      <c r="H347" s="191">
        <v>1.7529999999999999</v>
      </c>
      <c r="I347" s="192"/>
      <c r="L347" s="188"/>
      <c r="M347" s="193"/>
      <c r="N347" s="194"/>
      <c r="O347" s="194"/>
      <c r="P347" s="194"/>
      <c r="Q347" s="194"/>
      <c r="R347" s="194"/>
      <c r="S347" s="194"/>
      <c r="T347" s="195"/>
      <c r="AT347" s="189" t="s">
        <v>205</v>
      </c>
      <c r="AU347" s="189" t="s">
        <v>86</v>
      </c>
      <c r="AV347" s="13" t="s">
        <v>86</v>
      </c>
      <c r="AW347" s="13" t="s">
        <v>32</v>
      </c>
      <c r="AX347" s="13" t="s">
        <v>77</v>
      </c>
      <c r="AY347" s="189" t="s">
        <v>130</v>
      </c>
    </row>
    <row r="348" spans="1:65" s="13" customFormat="1">
      <c r="B348" s="188"/>
      <c r="D348" s="180" t="s">
        <v>205</v>
      </c>
      <c r="E348" s="189" t="s">
        <v>1</v>
      </c>
      <c r="F348" s="190" t="s">
        <v>544</v>
      </c>
      <c r="H348" s="191">
        <v>8.0030000000000001</v>
      </c>
      <c r="I348" s="192"/>
      <c r="L348" s="188"/>
      <c r="M348" s="193"/>
      <c r="N348" s="194"/>
      <c r="O348" s="194"/>
      <c r="P348" s="194"/>
      <c r="Q348" s="194"/>
      <c r="R348" s="194"/>
      <c r="S348" s="194"/>
      <c r="T348" s="195"/>
      <c r="AT348" s="189" t="s">
        <v>205</v>
      </c>
      <c r="AU348" s="189" t="s">
        <v>86</v>
      </c>
      <c r="AV348" s="13" t="s">
        <v>86</v>
      </c>
      <c r="AW348" s="13" t="s">
        <v>32</v>
      </c>
      <c r="AX348" s="13" t="s">
        <v>77</v>
      </c>
      <c r="AY348" s="189" t="s">
        <v>130</v>
      </c>
    </row>
    <row r="349" spans="1:65" s="13" customFormat="1">
      <c r="B349" s="188"/>
      <c r="D349" s="180" t="s">
        <v>205</v>
      </c>
      <c r="E349" s="189" t="s">
        <v>1</v>
      </c>
      <c r="F349" s="190" t="s">
        <v>545</v>
      </c>
      <c r="H349" s="191">
        <v>2.8010000000000002</v>
      </c>
      <c r="I349" s="192"/>
      <c r="L349" s="188"/>
      <c r="M349" s="193"/>
      <c r="N349" s="194"/>
      <c r="O349" s="194"/>
      <c r="P349" s="194"/>
      <c r="Q349" s="194"/>
      <c r="R349" s="194"/>
      <c r="S349" s="194"/>
      <c r="T349" s="195"/>
      <c r="AT349" s="189" t="s">
        <v>205</v>
      </c>
      <c r="AU349" s="189" t="s">
        <v>86</v>
      </c>
      <c r="AV349" s="13" t="s">
        <v>86</v>
      </c>
      <c r="AW349" s="13" t="s">
        <v>32</v>
      </c>
      <c r="AX349" s="13" t="s">
        <v>77</v>
      </c>
      <c r="AY349" s="189" t="s">
        <v>130</v>
      </c>
    </row>
    <row r="350" spans="1:65" s="13" customFormat="1">
      <c r="B350" s="188"/>
      <c r="D350" s="180" t="s">
        <v>205</v>
      </c>
      <c r="E350" s="189" t="s">
        <v>1</v>
      </c>
      <c r="F350" s="190" t="s">
        <v>546</v>
      </c>
      <c r="H350" s="191">
        <v>2.484</v>
      </c>
      <c r="I350" s="192"/>
      <c r="L350" s="188"/>
      <c r="M350" s="193"/>
      <c r="N350" s="194"/>
      <c r="O350" s="194"/>
      <c r="P350" s="194"/>
      <c r="Q350" s="194"/>
      <c r="R350" s="194"/>
      <c r="S350" s="194"/>
      <c r="T350" s="195"/>
      <c r="AT350" s="189" t="s">
        <v>205</v>
      </c>
      <c r="AU350" s="189" t="s">
        <v>86</v>
      </c>
      <c r="AV350" s="13" t="s">
        <v>86</v>
      </c>
      <c r="AW350" s="13" t="s">
        <v>32</v>
      </c>
      <c r="AX350" s="13" t="s">
        <v>77</v>
      </c>
      <c r="AY350" s="189" t="s">
        <v>130</v>
      </c>
    </row>
    <row r="351" spans="1:65" s="13" customFormat="1">
      <c r="B351" s="188"/>
      <c r="D351" s="180" t="s">
        <v>205</v>
      </c>
      <c r="E351" s="189" t="s">
        <v>1</v>
      </c>
      <c r="F351" s="190" t="s">
        <v>547</v>
      </c>
      <c r="H351" s="191">
        <v>4.32</v>
      </c>
      <c r="I351" s="192"/>
      <c r="L351" s="188"/>
      <c r="M351" s="193"/>
      <c r="N351" s="194"/>
      <c r="O351" s="194"/>
      <c r="P351" s="194"/>
      <c r="Q351" s="194"/>
      <c r="R351" s="194"/>
      <c r="S351" s="194"/>
      <c r="T351" s="195"/>
      <c r="AT351" s="189" t="s">
        <v>205</v>
      </c>
      <c r="AU351" s="189" t="s">
        <v>86</v>
      </c>
      <c r="AV351" s="13" t="s">
        <v>86</v>
      </c>
      <c r="AW351" s="13" t="s">
        <v>32</v>
      </c>
      <c r="AX351" s="13" t="s">
        <v>77</v>
      </c>
      <c r="AY351" s="189" t="s">
        <v>130</v>
      </c>
    </row>
    <row r="352" spans="1:65" s="13" customFormat="1">
      <c r="B352" s="188"/>
      <c r="D352" s="180" t="s">
        <v>205</v>
      </c>
      <c r="E352" s="189" t="s">
        <v>1</v>
      </c>
      <c r="F352" s="190" t="s">
        <v>548</v>
      </c>
      <c r="H352" s="191">
        <v>2.16</v>
      </c>
      <c r="I352" s="192"/>
      <c r="L352" s="188"/>
      <c r="M352" s="193"/>
      <c r="N352" s="194"/>
      <c r="O352" s="194"/>
      <c r="P352" s="194"/>
      <c r="Q352" s="194"/>
      <c r="R352" s="194"/>
      <c r="S352" s="194"/>
      <c r="T352" s="195"/>
      <c r="AT352" s="189" t="s">
        <v>205</v>
      </c>
      <c r="AU352" s="189" t="s">
        <v>86</v>
      </c>
      <c r="AV352" s="13" t="s">
        <v>86</v>
      </c>
      <c r="AW352" s="13" t="s">
        <v>32</v>
      </c>
      <c r="AX352" s="13" t="s">
        <v>77</v>
      </c>
      <c r="AY352" s="189" t="s">
        <v>130</v>
      </c>
    </row>
    <row r="353" spans="1:65" s="13" customFormat="1">
      <c r="B353" s="188"/>
      <c r="D353" s="180" t="s">
        <v>205</v>
      </c>
      <c r="E353" s="189" t="s">
        <v>1</v>
      </c>
      <c r="F353" s="190" t="s">
        <v>549</v>
      </c>
      <c r="H353" s="191">
        <v>6.7949999999999999</v>
      </c>
      <c r="I353" s="192"/>
      <c r="L353" s="188"/>
      <c r="M353" s="193"/>
      <c r="N353" s="194"/>
      <c r="O353" s="194"/>
      <c r="P353" s="194"/>
      <c r="Q353" s="194"/>
      <c r="R353" s="194"/>
      <c r="S353" s="194"/>
      <c r="T353" s="195"/>
      <c r="AT353" s="189" t="s">
        <v>205</v>
      </c>
      <c r="AU353" s="189" t="s">
        <v>86</v>
      </c>
      <c r="AV353" s="13" t="s">
        <v>86</v>
      </c>
      <c r="AW353" s="13" t="s">
        <v>32</v>
      </c>
      <c r="AX353" s="13" t="s">
        <v>77</v>
      </c>
      <c r="AY353" s="189" t="s">
        <v>130</v>
      </c>
    </row>
    <row r="354" spans="1:65" s="13" customFormat="1">
      <c r="B354" s="188"/>
      <c r="D354" s="180" t="s">
        <v>205</v>
      </c>
      <c r="E354" s="189" t="s">
        <v>1</v>
      </c>
      <c r="F354" s="190" t="s">
        <v>548</v>
      </c>
      <c r="H354" s="191">
        <v>2.16</v>
      </c>
      <c r="I354" s="192"/>
      <c r="L354" s="188"/>
      <c r="M354" s="193"/>
      <c r="N354" s="194"/>
      <c r="O354" s="194"/>
      <c r="P354" s="194"/>
      <c r="Q354" s="194"/>
      <c r="R354" s="194"/>
      <c r="S354" s="194"/>
      <c r="T354" s="195"/>
      <c r="AT354" s="189" t="s">
        <v>205</v>
      </c>
      <c r="AU354" s="189" t="s">
        <v>86</v>
      </c>
      <c r="AV354" s="13" t="s">
        <v>86</v>
      </c>
      <c r="AW354" s="13" t="s">
        <v>32</v>
      </c>
      <c r="AX354" s="13" t="s">
        <v>77</v>
      </c>
      <c r="AY354" s="189" t="s">
        <v>130</v>
      </c>
    </row>
    <row r="355" spans="1:65" s="13" customFormat="1">
      <c r="B355" s="188"/>
      <c r="D355" s="180" t="s">
        <v>205</v>
      </c>
      <c r="E355" s="189" t="s">
        <v>1</v>
      </c>
      <c r="F355" s="190" t="s">
        <v>550</v>
      </c>
      <c r="H355" s="191">
        <v>3.3119999999999998</v>
      </c>
      <c r="I355" s="192"/>
      <c r="L355" s="188"/>
      <c r="M355" s="193"/>
      <c r="N355" s="194"/>
      <c r="O355" s="194"/>
      <c r="P355" s="194"/>
      <c r="Q355" s="194"/>
      <c r="R355" s="194"/>
      <c r="S355" s="194"/>
      <c r="T355" s="195"/>
      <c r="AT355" s="189" t="s">
        <v>205</v>
      </c>
      <c r="AU355" s="189" t="s">
        <v>86</v>
      </c>
      <c r="AV355" s="13" t="s">
        <v>86</v>
      </c>
      <c r="AW355" s="13" t="s">
        <v>32</v>
      </c>
      <c r="AX355" s="13" t="s">
        <v>77</v>
      </c>
      <c r="AY355" s="189" t="s">
        <v>130</v>
      </c>
    </row>
    <row r="356" spans="1:65" s="13" customFormat="1">
      <c r="B356" s="188"/>
      <c r="D356" s="180" t="s">
        <v>205</v>
      </c>
      <c r="E356" s="189" t="s">
        <v>1</v>
      </c>
      <c r="F356" s="190" t="s">
        <v>551</v>
      </c>
      <c r="H356" s="191">
        <v>3.6</v>
      </c>
      <c r="I356" s="192"/>
      <c r="L356" s="188"/>
      <c r="M356" s="193"/>
      <c r="N356" s="194"/>
      <c r="O356" s="194"/>
      <c r="P356" s="194"/>
      <c r="Q356" s="194"/>
      <c r="R356" s="194"/>
      <c r="S356" s="194"/>
      <c r="T356" s="195"/>
      <c r="AT356" s="189" t="s">
        <v>205</v>
      </c>
      <c r="AU356" s="189" t="s">
        <v>86</v>
      </c>
      <c r="AV356" s="13" t="s">
        <v>86</v>
      </c>
      <c r="AW356" s="13" t="s">
        <v>32</v>
      </c>
      <c r="AX356" s="13" t="s">
        <v>77</v>
      </c>
      <c r="AY356" s="189" t="s">
        <v>130</v>
      </c>
    </row>
    <row r="357" spans="1:65" s="13" customFormat="1">
      <c r="B357" s="188"/>
      <c r="D357" s="180" t="s">
        <v>205</v>
      </c>
      <c r="E357" s="189" t="s">
        <v>1</v>
      </c>
      <c r="F357" s="190" t="s">
        <v>552</v>
      </c>
      <c r="H357" s="191">
        <v>2.92</v>
      </c>
      <c r="I357" s="192"/>
      <c r="L357" s="188"/>
      <c r="M357" s="193"/>
      <c r="N357" s="194"/>
      <c r="O357" s="194"/>
      <c r="P357" s="194"/>
      <c r="Q357" s="194"/>
      <c r="R357" s="194"/>
      <c r="S357" s="194"/>
      <c r="T357" s="195"/>
      <c r="AT357" s="189" t="s">
        <v>205</v>
      </c>
      <c r="AU357" s="189" t="s">
        <v>86</v>
      </c>
      <c r="AV357" s="13" t="s">
        <v>86</v>
      </c>
      <c r="AW357" s="13" t="s">
        <v>32</v>
      </c>
      <c r="AX357" s="13" t="s">
        <v>77</v>
      </c>
      <c r="AY357" s="189" t="s">
        <v>130</v>
      </c>
    </row>
    <row r="358" spans="1:65" s="13" customFormat="1">
      <c r="B358" s="188"/>
      <c r="D358" s="180" t="s">
        <v>205</v>
      </c>
      <c r="E358" s="189" t="s">
        <v>1</v>
      </c>
      <c r="F358" s="190" t="s">
        <v>553</v>
      </c>
      <c r="H358" s="191">
        <v>5.0309999999999997</v>
      </c>
      <c r="I358" s="192"/>
      <c r="L358" s="188"/>
      <c r="M358" s="193"/>
      <c r="N358" s="194"/>
      <c r="O358" s="194"/>
      <c r="P358" s="194"/>
      <c r="Q358" s="194"/>
      <c r="R358" s="194"/>
      <c r="S358" s="194"/>
      <c r="T358" s="195"/>
      <c r="AT358" s="189" t="s">
        <v>205</v>
      </c>
      <c r="AU358" s="189" t="s">
        <v>86</v>
      </c>
      <c r="AV358" s="13" t="s">
        <v>86</v>
      </c>
      <c r="AW358" s="13" t="s">
        <v>32</v>
      </c>
      <c r="AX358" s="13" t="s">
        <v>77</v>
      </c>
      <c r="AY358" s="189" t="s">
        <v>130</v>
      </c>
    </row>
    <row r="359" spans="1:65" s="13" customFormat="1">
      <c r="B359" s="188"/>
      <c r="D359" s="180" t="s">
        <v>205</v>
      </c>
      <c r="E359" s="189" t="s">
        <v>1</v>
      </c>
      <c r="F359" s="190" t="s">
        <v>554</v>
      </c>
      <c r="H359" s="191">
        <v>3.0419999999999998</v>
      </c>
      <c r="I359" s="192"/>
      <c r="L359" s="188"/>
      <c r="M359" s="193"/>
      <c r="N359" s="194"/>
      <c r="O359" s="194"/>
      <c r="P359" s="194"/>
      <c r="Q359" s="194"/>
      <c r="R359" s="194"/>
      <c r="S359" s="194"/>
      <c r="T359" s="195"/>
      <c r="AT359" s="189" t="s">
        <v>205</v>
      </c>
      <c r="AU359" s="189" t="s">
        <v>86</v>
      </c>
      <c r="AV359" s="13" t="s">
        <v>86</v>
      </c>
      <c r="AW359" s="13" t="s">
        <v>32</v>
      </c>
      <c r="AX359" s="13" t="s">
        <v>77</v>
      </c>
      <c r="AY359" s="189" t="s">
        <v>130</v>
      </c>
    </row>
    <row r="360" spans="1:65" s="14" customFormat="1">
      <c r="B360" s="196"/>
      <c r="D360" s="180" t="s">
        <v>205</v>
      </c>
      <c r="E360" s="197" t="s">
        <v>1</v>
      </c>
      <c r="F360" s="198" t="s">
        <v>221</v>
      </c>
      <c r="H360" s="199">
        <v>48.381</v>
      </c>
      <c r="I360" s="200"/>
      <c r="L360" s="196"/>
      <c r="M360" s="201"/>
      <c r="N360" s="202"/>
      <c r="O360" s="202"/>
      <c r="P360" s="202"/>
      <c r="Q360" s="202"/>
      <c r="R360" s="202"/>
      <c r="S360" s="202"/>
      <c r="T360" s="203"/>
      <c r="AT360" s="197" t="s">
        <v>205</v>
      </c>
      <c r="AU360" s="197" t="s">
        <v>86</v>
      </c>
      <c r="AV360" s="14" t="s">
        <v>148</v>
      </c>
      <c r="AW360" s="14" t="s">
        <v>32</v>
      </c>
      <c r="AX360" s="14" t="s">
        <v>84</v>
      </c>
      <c r="AY360" s="197" t="s">
        <v>130</v>
      </c>
    </row>
    <row r="361" spans="1:65" s="2" customFormat="1" ht="21.75" customHeight="1">
      <c r="A361" s="33"/>
      <c r="B361" s="166"/>
      <c r="C361" s="167" t="s">
        <v>555</v>
      </c>
      <c r="D361" s="167" t="s">
        <v>133</v>
      </c>
      <c r="E361" s="168" t="s">
        <v>556</v>
      </c>
      <c r="F361" s="169" t="s">
        <v>557</v>
      </c>
      <c r="G361" s="170" t="s">
        <v>214</v>
      </c>
      <c r="H361" s="171">
        <v>45.12</v>
      </c>
      <c r="I361" s="172"/>
      <c r="J361" s="173">
        <f>ROUND(I361*H361,2)</f>
        <v>0</v>
      </c>
      <c r="K361" s="169" t="s">
        <v>137</v>
      </c>
      <c r="L361" s="34"/>
      <c r="M361" s="174" t="s">
        <v>1</v>
      </c>
      <c r="N361" s="175" t="s">
        <v>42</v>
      </c>
      <c r="O361" s="59"/>
      <c r="P361" s="176">
        <f>O361*H361</f>
        <v>0</v>
      </c>
      <c r="Q361" s="176">
        <v>0</v>
      </c>
      <c r="R361" s="176">
        <f>Q361*H361</f>
        <v>0</v>
      </c>
      <c r="S361" s="176">
        <v>0.1</v>
      </c>
      <c r="T361" s="177">
        <f>S361*H361</f>
        <v>4.5119999999999996</v>
      </c>
      <c r="U361" s="33"/>
      <c r="V361" s="33"/>
      <c r="W361" s="33"/>
      <c r="X361" s="33"/>
      <c r="Y361" s="33"/>
      <c r="Z361" s="33"/>
      <c r="AA361" s="33"/>
      <c r="AB361" s="33"/>
      <c r="AC361" s="33"/>
      <c r="AD361" s="33"/>
      <c r="AE361" s="33"/>
      <c r="AR361" s="178" t="s">
        <v>148</v>
      </c>
      <c r="AT361" s="178" t="s">
        <v>133</v>
      </c>
      <c r="AU361" s="178" t="s">
        <v>86</v>
      </c>
      <c r="AY361" s="18" t="s">
        <v>130</v>
      </c>
      <c r="BE361" s="179">
        <f>IF(N361="základní",J361,0)</f>
        <v>0</v>
      </c>
      <c r="BF361" s="179">
        <f>IF(N361="snížená",J361,0)</f>
        <v>0</v>
      </c>
      <c r="BG361" s="179">
        <f>IF(N361="zákl. přenesená",J361,0)</f>
        <v>0</v>
      </c>
      <c r="BH361" s="179">
        <f>IF(N361="sníž. přenesená",J361,0)</f>
        <v>0</v>
      </c>
      <c r="BI361" s="179">
        <f>IF(N361="nulová",J361,0)</f>
        <v>0</v>
      </c>
      <c r="BJ361" s="18" t="s">
        <v>84</v>
      </c>
      <c r="BK361" s="179">
        <f>ROUND(I361*H361,2)</f>
        <v>0</v>
      </c>
      <c r="BL361" s="18" t="s">
        <v>148</v>
      </c>
      <c r="BM361" s="178" t="s">
        <v>558</v>
      </c>
    </row>
    <row r="362" spans="1:65" s="2" customFormat="1" ht="19.5">
      <c r="A362" s="33"/>
      <c r="B362" s="34"/>
      <c r="C362" s="33"/>
      <c r="D362" s="180" t="s">
        <v>143</v>
      </c>
      <c r="E362" s="33"/>
      <c r="F362" s="181" t="s">
        <v>559</v>
      </c>
      <c r="G362" s="33"/>
      <c r="H362" s="33"/>
      <c r="I362" s="102"/>
      <c r="J362" s="33"/>
      <c r="K362" s="33"/>
      <c r="L362" s="34"/>
      <c r="M362" s="182"/>
      <c r="N362" s="183"/>
      <c r="O362" s="59"/>
      <c r="P362" s="59"/>
      <c r="Q362" s="59"/>
      <c r="R362" s="59"/>
      <c r="S362" s="59"/>
      <c r="T362" s="60"/>
      <c r="U362" s="33"/>
      <c r="V362" s="33"/>
      <c r="W362" s="33"/>
      <c r="X362" s="33"/>
      <c r="Y362" s="33"/>
      <c r="Z362" s="33"/>
      <c r="AA362" s="33"/>
      <c r="AB362" s="33"/>
      <c r="AC362" s="33"/>
      <c r="AD362" s="33"/>
      <c r="AE362" s="33"/>
      <c r="AT362" s="18" t="s">
        <v>143</v>
      </c>
      <c r="AU362" s="18" t="s">
        <v>86</v>
      </c>
    </row>
    <row r="363" spans="1:65" s="13" customFormat="1">
      <c r="B363" s="188"/>
      <c r="D363" s="180" t="s">
        <v>205</v>
      </c>
      <c r="E363" s="189" t="s">
        <v>1</v>
      </c>
      <c r="F363" s="190" t="s">
        <v>560</v>
      </c>
      <c r="H363" s="191">
        <v>45.12</v>
      </c>
      <c r="I363" s="192"/>
      <c r="L363" s="188"/>
      <c r="M363" s="193"/>
      <c r="N363" s="194"/>
      <c r="O363" s="194"/>
      <c r="P363" s="194"/>
      <c r="Q363" s="194"/>
      <c r="R363" s="194"/>
      <c r="S363" s="194"/>
      <c r="T363" s="195"/>
      <c r="AT363" s="189" t="s">
        <v>205</v>
      </c>
      <c r="AU363" s="189" t="s">
        <v>86</v>
      </c>
      <c r="AV363" s="13" t="s">
        <v>86</v>
      </c>
      <c r="AW363" s="13" t="s">
        <v>32</v>
      </c>
      <c r="AX363" s="13" t="s">
        <v>84</v>
      </c>
      <c r="AY363" s="189" t="s">
        <v>130</v>
      </c>
    </row>
    <row r="364" spans="1:65" s="2" customFormat="1" ht="21.75" customHeight="1">
      <c r="A364" s="33"/>
      <c r="B364" s="166"/>
      <c r="C364" s="167" t="s">
        <v>561</v>
      </c>
      <c r="D364" s="167" t="s">
        <v>133</v>
      </c>
      <c r="E364" s="168" t="s">
        <v>562</v>
      </c>
      <c r="F364" s="169" t="s">
        <v>563</v>
      </c>
      <c r="G364" s="170" t="s">
        <v>203</v>
      </c>
      <c r="H364" s="171">
        <v>136</v>
      </c>
      <c r="I364" s="172"/>
      <c r="J364" s="173">
        <f>ROUND(I364*H364,2)</f>
        <v>0</v>
      </c>
      <c r="K364" s="169" t="s">
        <v>137</v>
      </c>
      <c r="L364" s="34"/>
      <c r="M364" s="174" t="s">
        <v>1</v>
      </c>
      <c r="N364" s="175" t="s">
        <v>42</v>
      </c>
      <c r="O364" s="59"/>
      <c r="P364" s="176">
        <f>O364*H364</f>
        <v>0</v>
      </c>
      <c r="Q364" s="176">
        <v>0</v>
      </c>
      <c r="R364" s="176">
        <f>Q364*H364</f>
        <v>0</v>
      </c>
      <c r="S364" s="176">
        <v>4.8000000000000001E-2</v>
      </c>
      <c r="T364" s="177">
        <f>S364*H364</f>
        <v>6.5280000000000005</v>
      </c>
      <c r="U364" s="33"/>
      <c r="V364" s="33"/>
      <c r="W364" s="33"/>
      <c r="X364" s="33"/>
      <c r="Y364" s="33"/>
      <c r="Z364" s="33"/>
      <c r="AA364" s="33"/>
      <c r="AB364" s="33"/>
      <c r="AC364" s="33"/>
      <c r="AD364" s="33"/>
      <c r="AE364" s="33"/>
      <c r="AR364" s="178" t="s">
        <v>148</v>
      </c>
      <c r="AT364" s="178" t="s">
        <v>133</v>
      </c>
      <c r="AU364" s="178" t="s">
        <v>86</v>
      </c>
      <c r="AY364" s="18" t="s">
        <v>130</v>
      </c>
      <c r="BE364" s="179">
        <f>IF(N364="základní",J364,0)</f>
        <v>0</v>
      </c>
      <c r="BF364" s="179">
        <f>IF(N364="snížená",J364,0)</f>
        <v>0</v>
      </c>
      <c r="BG364" s="179">
        <f>IF(N364="zákl. přenesená",J364,0)</f>
        <v>0</v>
      </c>
      <c r="BH364" s="179">
        <f>IF(N364="sníž. přenesená",J364,0)</f>
        <v>0</v>
      </c>
      <c r="BI364" s="179">
        <f>IF(N364="nulová",J364,0)</f>
        <v>0</v>
      </c>
      <c r="BJ364" s="18" t="s">
        <v>84</v>
      </c>
      <c r="BK364" s="179">
        <f>ROUND(I364*H364,2)</f>
        <v>0</v>
      </c>
      <c r="BL364" s="18" t="s">
        <v>148</v>
      </c>
      <c r="BM364" s="178" t="s">
        <v>564</v>
      </c>
    </row>
    <row r="365" spans="1:65" s="13" customFormat="1">
      <c r="B365" s="188"/>
      <c r="D365" s="180" t="s">
        <v>205</v>
      </c>
      <c r="E365" s="189" t="s">
        <v>1</v>
      </c>
      <c r="F365" s="190" t="s">
        <v>565</v>
      </c>
      <c r="H365" s="191">
        <v>136</v>
      </c>
      <c r="I365" s="192"/>
      <c r="L365" s="188"/>
      <c r="M365" s="193"/>
      <c r="N365" s="194"/>
      <c r="O365" s="194"/>
      <c r="P365" s="194"/>
      <c r="Q365" s="194"/>
      <c r="R365" s="194"/>
      <c r="S365" s="194"/>
      <c r="T365" s="195"/>
      <c r="AT365" s="189" t="s">
        <v>205</v>
      </c>
      <c r="AU365" s="189" t="s">
        <v>86</v>
      </c>
      <c r="AV365" s="13" t="s">
        <v>86</v>
      </c>
      <c r="AW365" s="13" t="s">
        <v>32</v>
      </c>
      <c r="AX365" s="13" t="s">
        <v>84</v>
      </c>
      <c r="AY365" s="189" t="s">
        <v>130</v>
      </c>
    </row>
    <row r="366" spans="1:65" s="2" customFormat="1" ht="21.75" customHeight="1">
      <c r="A366" s="33"/>
      <c r="B366" s="166"/>
      <c r="C366" s="167" t="s">
        <v>566</v>
      </c>
      <c r="D366" s="167" t="s">
        <v>133</v>
      </c>
      <c r="E366" s="168" t="s">
        <v>567</v>
      </c>
      <c r="F366" s="169" t="s">
        <v>568</v>
      </c>
      <c r="G366" s="170" t="s">
        <v>203</v>
      </c>
      <c r="H366" s="171">
        <v>156</v>
      </c>
      <c r="I366" s="172"/>
      <c r="J366" s="173">
        <f>ROUND(I366*H366,2)</f>
        <v>0</v>
      </c>
      <c r="K366" s="169" t="s">
        <v>137</v>
      </c>
      <c r="L366" s="34"/>
      <c r="M366" s="174" t="s">
        <v>1</v>
      </c>
      <c r="N366" s="175" t="s">
        <v>42</v>
      </c>
      <c r="O366" s="59"/>
      <c r="P366" s="176">
        <f>O366*H366</f>
        <v>0</v>
      </c>
      <c r="Q366" s="176">
        <v>0</v>
      </c>
      <c r="R366" s="176">
        <f>Q366*H366</f>
        <v>0</v>
      </c>
      <c r="S366" s="176">
        <v>5.3999999999999999E-2</v>
      </c>
      <c r="T366" s="177">
        <f>S366*H366</f>
        <v>8.4239999999999995</v>
      </c>
      <c r="U366" s="33"/>
      <c r="V366" s="33"/>
      <c r="W366" s="33"/>
      <c r="X366" s="33"/>
      <c r="Y366" s="33"/>
      <c r="Z366" s="33"/>
      <c r="AA366" s="33"/>
      <c r="AB366" s="33"/>
      <c r="AC366" s="33"/>
      <c r="AD366" s="33"/>
      <c r="AE366" s="33"/>
      <c r="AR366" s="178" t="s">
        <v>148</v>
      </c>
      <c r="AT366" s="178" t="s">
        <v>133</v>
      </c>
      <c r="AU366" s="178" t="s">
        <v>86</v>
      </c>
      <c r="AY366" s="18" t="s">
        <v>130</v>
      </c>
      <c r="BE366" s="179">
        <f>IF(N366="základní",J366,0)</f>
        <v>0</v>
      </c>
      <c r="BF366" s="179">
        <f>IF(N366="snížená",J366,0)</f>
        <v>0</v>
      </c>
      <c r="BG366" s="179">
        <f>IF(N366="zákl. přenesená",J366,0)</f>
        <v>0</v>
      </c>
      <c r="BH366" s="179">
        <f>IF(N366="sníž. přenesená",J366,0)</f>
        <v>0</v>
      </c>
      <c r="BI366" s="179">
        <f>IF(N366="nulová",J366,0)</f>
        <v>0</v>
      </c>
      <c r="BJ366" s="18" t="s">
        <v>84</v>
      </c>
      <c r="BK366" s="179">
        <f>ROUND(I366*H366,2)</f>
        <v>0</v>
      </c>
      <c r="BL366" s="18" t="s">
        <v>148</v>
      </c>
      <c r="BM366" s="178" t="s">
        <v>569</v>
      </c>
    </row>
    <row r="367" spans="1:65" s="13" customFormat="1">
      <c r="B367" s="188"/>
      <c r="D367" s="180" t="s">
        <v>205</v>
      </c>
      <c r="E367" s="189" t="s">
        <v>1</v>
      </c>
      <c r="F367" s="190" t="s">
        <v>570</v>
      </c>
      <c r="H367" s="191">
        <v>156</v>
      </c>
      <c r="I367" s="192"/>
      <c r="L367" s="188"/>
      <c r="M367" s="193"/>
      <c r="N367" s="194"/>
      <c r="O367" s="194"/>
      <c r="P367" s="194"/>
      <c r="Q367" s="194"/>
      <c r="R367" s="194"/>
      <c r="S367" s="194"/>
      <c r="T367" s="195"/>
      <c r="AT367" s="189" t="s">
        <v>205</v>
      </c>
      <c r="AU367" s="189" t="s">
        <v>86</v>
      </c>
      <c r="AV367" s="13" t="s">
        <v>86</v>
      </c>
      <c r="AW367" s="13" t="s">
        <v>32</v>
      </c>
      <c r="AX367" s="13" t="s">
        <v>84</v>
      </c>
      <c r="AY367" s="189" t="s">
        <v>130</v>
      </c>
    </row>
    <row r="368" spans="1:65" s="2" customFormat="1" ht="21.75" customHeight="1">
      <c r="A368" s="33"/>
      <c r="B368" s="166"/>
      <c r="C368" s="167" t="s">
        <v>571</v>
      </c>
      <c r="D368" s="167" t="s">
        <v>133</v>
      </c>
      <c r="E368" s="168" t="s">
        <v>572</v>
      </c>
      <c r="F368" s="169" t="s">
        <v>573</v>
      </c>
      <c r="G368" s="170" t="s">
        <v>214</v>
      </c>
      <c r="H368" s="171">
        <v>26.04</v>
      </c>
      <c r="I368" s="172"/>
      <c r="J368" s="173">
        <f>ROUND(I368*H368,2)</f>
        <v>0</v>
      </c>
      <c r="K368" s="169" t="s">
        <v>137</v>
      </c>
      <c r="L368" s="34"/>
      <c r="M368" s="174" t="s">
        <v>1</v>
      </c>
      <c r="N368" s="175" t="s">
        <v>42</v>
      </c>
      <c r="O368" s="59"/>
      <c r="P368" s="176">
        <f>O368*H368</f>
        <v>0</v>
      </c>
      <c r="Q368" s="176">
        <v>0</v>
      </c>
      <c r="R368" s="176">
        <f>Q368*H368</f>
        <v>0</v>
      </c>
      <c r="S368" s="176">
        <v>0.27500000000000002</v>
      </c>
      <c r="T368" s="177">
        <f>S368*H368</f>
        <v>7.1610000000000005</v>
      </c>
      <c r="U368" s="33"/>
      <c r="V368" s="33"/>
      <c r="W368" s="33"/>
      <c r="X368" s="33"/>
      <c r="Y368" s="33"/>
      <c r="Z368" s="33"/>
      <c r="AA368" s="33"/>
      <c r="AB368" s="33"/>
      <c r="AC368" s="33"/>
      <c r="AD368" s="33"/>
      <c r="AE368" s="33"/>
      <c r="AR368" s="178" t="s">
        <v>148</v>
      </c>
      <c r="AT368" s="178" t="s">
        <v>133</v>
      </c>
      <c r="AU368" s="178" t="s">
        <v>86</v>
      </c>
      <c r="AY368" s="18" t="s">
        <v>130</v>
      </c>
      <c r="BE368" s="179">
        <f>IF(N368="základní",J368,0)</f>
        <v>0</v>
      </c>
      <c r="BF368" s="179">
        <f>IF(N368="snížená",J368,0)</f>
        <v>0</v>
      </c>
      <c r="BG368" s="179">
        <f>IF(N368="zákl. přenesená",J368,0)</f>
        <v>0</v>
      </c>
      <c r="BH368" s="179">
        <f>IF(N368="sníž. přenesená",J368,0)</f>
        <v>0</v>
      </c>
      <c r="BI368" s="179">
        <f>IF(N368="nulová",J368,0)</f>
        <v>0</v>
      </c>
      <c r="BJ368" s="18" t="s">
        <v>84</v>
      </c>
      <c r="BK368" s="179">
        <f>ROUND(I368*H368,2)</f>
        <v>0</v>
      </c>
      <c r="BL368" s="18" t="s">
        <v>148</v>
      </c>
      <c r="BM368" s="178" t="s">
        <v>574</v>
      </c>
    </row>
    <row r="369" spans="1:65" s="13" customFormat="1" ht="22.5">
      <c r="B369" s="188"/>
      <c r="D369" s="180" t="s">
        <v>205</v>
      </c>
      <c r="E369" s="189" t="s">
        <v>1</v>
      </c>
      <c r="F369" s="190" t="s">
        <v>575</v>
      </c>
      <c r="H369" s="191">
        <v>26.04</v>
      </c>
      <c r="I369" s="192"/>
      <c r="L369" s="188"/>
      <c r="M369" s="193"/>
      <c r="N369" s="194"/>
      <c r="O369" s="194"/>
      <c r="P369" s="194"/>
      <c r="Q369" s="194"/>
      <c r="R369" s="194"/>
      <c r="S369" s="194"/>
      <c r="T369" s="195"/>
      <c r="AT369" s="189" t="s">
        <v>205</v>
      </c>
      <c r="AU369" s="189" t="s">
        <v>86</v>
      </c>
      <c r="AV369" s="13" t="s">
        <v>86</v>
      </c>
      <c r="AW369" s="13" t="s">
        <v>32</v>
      </c>
      <c r="AX369" s="13" t="s">
        <v>84</v>
      </c>
      <c r="AY369" s="189" t="s">
        <v>130</v>
      </c>
    </row>
    <row r="370" spans="1:65" s="2" customFormat="1" ht="21.75" customHeight="1">
      <c r="A370" s="33"/>
      <c r="B370" s="166"/>
      <c r="C370" s="167" t="s">
        <v>576</v>
      </c>
      <c r="D370" s="167" t="s">
        <v>133</v>
      </c>
      <c r="E370" s="168" t="s">
        <v>577</v>
      </c>
      <c r="F370" s="169" t="s">
        <v>578</v>
      </c>
      <c r="G370" s="170" t="s">
        <v>203</v>
      </c>
      <c r="H370" s="171">
        <v>16</v>
      </c>
      <c r="I370" s="172"/>
      <c r="J370" s="173">
        <f>ROUND(I370*H370,2)</f>
        <v>0</v>
      </c>
      <c r="K370" s="169" t="s">
        <v>137</v>
      </c>
      <c r="L370" s="34"/>
      <c r="M370" s="174" t="s">
        <v>1</v>
      </c>
      <c r="N370" s="175" t="s">
        <v>42</v>
      </c>
      <c r="O370" s="59"/>
      <c r="P370" s="176">
        <f>O370*H370</f>
        <v>0</v>
      </c>
      <c r="Q370" s="176">
        <v>0</v>
      </c>
      <c r="R370" s="176">
        <f>Q370*H370</f>
        <v>0</v>
      </c>
      <c r="S370" s="176">
        <v>9.8000000000000004E-2</v>
      </c>
      <c r="T370" s="177">
        <f>S370*H370</f>
        <v>1.5680000000000001</v>
      </c>
      <c r="U370" s="33"/>
      <c r="V370" s="33"/>
      <c r="W370" s="33"/>
      <c r="X370" s="33"/>
      <c r="Y370" s="33"/>
      <c r="Z370" s="33"/>
      <c r="AA370" s="33"/>
      <c r="AB370" s="33"/>
      <c r="AC370" s="33"/>
      <c r="AD370" s="33"/>
      <c r="AE370" s="33"/>
      <c r="AR370" s="178" t="s">
        <v>148</v>
      </c>
      <c r="AT370" s="178" t="s">
        <v>133</v>
      </c>
      <c r="AU370" s="178" t="s">
        <v>86</v>
      </c>
      <c r="AY370" s="18" t="s">
        <v>130</v>
      </c>
      <c r="BE370" s="179">
        <f>IF(N370="základní",J370,0)</f>
        <v>0</v>
      </c>
      <c r="BF370" s="179">
        <f>IF(N370="snížená",J370,0)</f>
        <v>0</v>
      </c>
      <c r="BG370" s="179">
        <f>IF(N370="zákl. přenesená",J370,0)</f>
        <v>0</v>
      </c>
      <c r="BH370" s="179">
        <f>IF(N370="sníž. přenesená",J370,0)</f>
        <v>0</v>
      </c>
      <c r="BI370" s="179">
        <f>IF(N370="nulová",J370,0)</f>
        <v>0</v>
      </c>
      <c r="BJ370" s="18" t="s">
        <v>84</v>
      </c>
      <c r="BK370" s="179">
        <f>ROUND(I370*H370,2)</f>
        <v>0</v>
      </c>
      <c r="BL370" s="18" t="s">
        <v>148</v>
      </c>
      <c r="BM370" s="178" t="s">
        <v>579</v>
      </c>
    </row>
    <row r="371" spans="1:65" s="13" customFormat="1">
      <c r="B371" s="188"/>
      <c r="D371" s="180" t="s">
        <v>205</v>
      </c>
      <c r="E371" s="189" t="s">
        <v>1</v>
      </c>
      <c r="F371" s="190" t="s">
        <v>580</v>
      </c>
      <c r="H371" s="191">
        <v>16</v>
      </c>
      <c r="I371" s="192"/>
      <c r="L371" s="188"/>
      <c r="M371" s="193"/>
      <c r="N371" s="194"/>
      <c r="O371" s="194"/>
      <c r="P371" s="194"/>
      <c r="Q371" s="194"/>
      <c r="R371" s="194"/>
      <c r="S371" s="194"/>
      <c r="T371" s="195"/>
      <c r="AT371" s="189" t="s">
        <v>205</v>
      </c>
      <c r="AU371" s="189" t="s">
        <v>86</v>
      </c>
      <c r="AV371" s="13" t="s">
        <v>86</v>
      </c>
      <c r="AW371" s="13" t="s">
        <v>32</v>
      </c>
      <c r="AX371" s="13" t="s">
        <v>77</v>
      </c>
      <c r="AY371" s="189" t="s">
        <v>130</v>
      </c>
    </row>
    <row r="372" spans="1:65" s="14" customFormat="1">
      <c r="B372" s="196"/>
      <c r="D372" s="180" t="s">
        <v>205</v>
      </c>
      <c r="E372" s="197" t="s">
        <v>1</v>
      </c>
      <c r="F372" s="198" t="s">
        <v>221</v>
      </c>
      <c r="H372" s="199">
        <v>16</v>
      </c>
      <c r="I372" s="200"/>
      <c r="L372" s="196"/>
      <c r="M372" s="201"/>
      <c r="N372" s="202"/>
      <c r="O372" s="202"/>
      <c r="P372" s="202"/>
      <c r="Q372" s="202"/>
      <c r="R372" s="202"/>
      <c r="S372" s="202"/>
      <c r="T372" s="203"/>
      <c r="AT372" s="197" t="s">
        <v>205</v>
      </c>
      <c r="AU372" s="197" t="s">
        <v>86</v>
      </c>
      <c r="AV372" s="14" t="s">
        <v>148</v>
      </c>
      <c r="AW372" s="14" t="s">
        <v>32</v>
      </c>
      <c r="AX372" s="14" t="s">
        <v>84</v>
      </c>
      <c r="AY372" s="197" t="s">
        <v>130</v>
      </c>
    </row>
    <row r="373" spans="1:65" s="2" customFormat="1" ht="21.75" customHeight="1">
      <c r="A373" s="33"/>
      <c r="B373" s="166"/>
      <c r="C373" s="167" t="s">
        <v>581</v>
      </c>
      <c r="D373" s="167" t="s">
        <v>133</v>
      </c>
      <c r="E373" s="168" t="s">
        <v>582</v>
      </c>
      <c r="F373" s="169" t="s">
        <v>583</v>
      </c>
      <c r="G373" s="170" t="s">
        <v>203</v>
      </c>
      <c r="H373" s="171">
        <v>4</v>
      </c>
      <c r="I373" s="172"/>
      <c r="J373" s="173">
        <f>ROUND(I373*H373,2)</f>
        <v>0</v>
      </c>
      <c r="K373" s="169" t="s">
        <v>137</v>
      </c>
      <c r="L373" s="34"/>
      <c r="M373" s="174" t="s">
        <v>1</v>
      </c>
      <c r="N373" s="175" t="s">
        <v>42</v>
      </c>
      <c r="O373" s="59"/>
      <c r="P373" s="176">
        <f>O373*H373</f>
        <v>0</v>
      </c>
      <c r="Q373" s="176">
        <v>0</v>
      </c>
      <c r="R373" s="176">
        <f>Q373*H373</f>
        <v>0</v>
      </c>
      <c r="S373" s="176">
        <v>4.9000000000000002E-2</v>
      </c>
      <c r="T373" s="177">
        <f>S373*H373</f>
        <v>0.19600000000000001</v>
      </c>
      <c r="U373" s="33"/>
      <c r="V373" s="33"/>
      <c r="W373" s="33"/>
      <c r="X373" s="33"/>
      <c r="Y373" s="33"/>
      <c r="Z373" s="33"/>
      <c r="AA373" s="33"/>
      <c r="AB373" s="33"/>
      <c r="AC373" s="33"/>
      <c r="AD373" s="33"/>
      <c r="AE373" s="33"/>
      <c r="AR373" s="178" t="s">
        <v>148</v>
      </c>
      <c r="AT373" s="178" t="s">
        <v>133</v>
      </c>
      <c r="AU373" s="178" t="s">
        <v>86</v>
      </c>
      <c r="AY373" s="18" t="s">
        <v>130</v>
      </c>
      <c r="BE373" s="179">
        <f>IF(N373="základní",J373,0)</f>
        <v>0</v>
      </c>
      <c r="BF373" s="179">
        <f>IF(N373="snížená",J373,0)</f>
        <v>0</v>
      </c>
      <c r="BG373" s="179">
        <f>IF(N373="zákl. přenesená",J373,0)</f>
        <v>0</v>
      </c>
      <c r="BH373" s="179">
        <f>IF(N373="sníž. přenesená",J373,0)</f>
        <v>0</v>
      </c>
      <c r="BI373" s="179">
        <f>IF(N373="nulová",J373,0)</f>
        <v>0</v>
      </c>
      <c r="BJ373" s="18" t="s">
        <v>84</v>
      </c>
      <c r="BK373" s="179">
        <f>ROUND(I373*H373,2)</f>
        <v>0</v>
      </c>
      <c r="BL373" s="18" t="s">
        <v>148</v>
      </c>
      <c r="BM373" s="178" t="s">
        <v>584</v>
      </c>
    </row>
    <row r="374" spans="1:65" s="13" customFormat="1">
      <c r="B374" s="188"/>
      <c r="D374" s="180" t="s">
        <v>205</v>
      </c>
      <c r="E374" s="189" t="s">
        <v>1</v>
      </c>
      <c r="F374" s="190" t="s">
        <v>585</v>
      </c>
      <c r="H374" s="191">
        <v>4</v>
      </c>
      <c r="I374" s="192"/>
      <c r="L374" s="188"/>
      <c r="M374" s="193"/>
      <c r="N374" s="194"/>
      <c r="O374" s="194"/>
      <c r="P374" s="194"/>
      <c r="Q374" s="194"/>
      <c r="R374" s="194"/>
      <c r="S374" s="194"/>
      <c r="T374" s="195"/>
      <c r="AT374" s="189" t="s">
        <v>205</v>
      </c>
      <c r="AU374" s="189" t="s">
        <v>86</v>
      </c>
      <c r="AV374" s="13" t="s">
        <v>86</v>
      </c>
      <c r="AW374" s="13" t="s">
        <v>32</v>
      </c>
      <c r="AX374" s="13" t="s">
        <v>84</v>
      </c>
      <c r="AY374" s="189" t="s">
        <v>130</v>
      </c>
    </row>
    <row r="375" spans="1:65" s="2" customFormat="1" ht="21.75" customHeight="1">
      <c r="A375" s="33"/>
      <c r="B375" s="166"/>
      <c r="C375" s="167" t="s">
        <v>586</v>
      </c>
      <c r="D375" s="167" t="s">
        <v>133</v>
      </c>
      <c r="E375" s="168" t="s">
        <v>587</v>
      </c>
      <c r="F375" s="169" t="s">
        <v>588</v>
      </c>
      <c r="G375" s="170" t="s">
        <v>214</v>
      </c>
      <c r="H375" s="171">
        <v>178.125</v>
      </c>
      <c r="I375" s="172"/>
      <c r="J375" s="173">
        <f>ROUND(I375*H375,2)</f>
        <v>0</v>
      </c>
      <c r="K375" s="169" t="s">
        <v>137</v>
      </c>
      <c r="L375" s="34"/>
      <c r="M375" s="174" t="s">
        <v>1</v>
      </c>
      <c r="N375" s="175" t="s">
        <v>42</v>
      </c>
      <c r="O375" s="59"/>
      <c r="P375" s="176">
        <f>O375*H375</f>
        <v>0</v>
      </c>
      <c r="Q375" s="176">
        <v>0</v>
      </c>
      <c r="R375" s="176">
        <f>Q375*H375</f>
        <v>0</v>
      </c>
      <c r="S375" s="176">
        <v>0.01</v>
      </c>
      <c r="T375" s="177">
        <f>S375*H375</f>
        <v>1.78125</v>
      </c>
      <c r="U375" s="33"/>
      <c r="V375" s="33"/>
      <c r="W375" s="33"/>
      <c r="X375" s="33"/>
      <c r="Y375" s="33"/>
      <c r="Z375" s="33"/>
      <c r="AA375" s="33"/>
      <c r="AB375" s="33"/>
      <c r="AC375" s="33"/>
      <c r="AD375" s="33"/>
      <c r="AE375" s="33"/>
      <c r="AR375" s="178" t="s">
        <v>148</v>
      </c>
      <c r="AT375" s="178" t="s">
        <v>133</v>
      </c>
      <c r="AU375" s="178" t="s">
        <v>86</v>
      </c>
      <c r="AY375" s="18" t="s">
        <v>130</v>
      </c>
      <c r="BE375" s="179">
        <f>IF(N375="základní",J375,0)</f>
        <v>0</v>
      </c>
      <c r="BF375" s="179">
        <f>IF(N375="snížená",J375,0)</f>
        <v>0</v>
      </c>
      <c r="BG375" s="179">
        <f>IF(N375="zákl. přenesená",J375,0)</f>
        <v>0</v>
      </c>
      <c r="BH375" s="179">
        <f>IF(N375="sníž. přenesená",J375,0)</f>
        <v>0</v>
      </c>
      <c r="BI375" s="179">
        <f>IF(N375="nulová",J375,0)</f>
        <v>0</v>
      </c>
      <c r="BJ375" s="18" t="s">
        <v>84</v>
      </c>
      <c r="BK375" s="179">
        <f>ROUND(I375*H375,2)</f>
        <v>0</v>
      </c>
      <c r="BL375" s="18" t="s">
        <v>148</v>
      </c>
      <c r="BM375" s="178" t="s">
        <v>589</v>
      </c>
    </row>
    <row r="376" spans="1:65" s="13" customFormat="1">
      <c r="B376" s="188"/>
      <c r="D376" s="180" t="s">
        <v>205</v>
      </c>
      <c r="E376" s="189" t="s">
        <v>1</v>
      </c>
      <c r="F376" s="190" t="s">
        <v>331</v>
      </c>
      <c r="H376" s="191">
        <v>178.125</v>
      </c>
      <c r="I376" s="192"/>
      <c r="L376" s="188"/>
      <c r="M376" s="193"/>
      <c r="N376" s="194"/>
      <c r="O376" s="194"/>
      <c r="P376" s="194"/>
      <c r="Q376" s="194"/>
      <c r="R376" s="194"/>
      <c r="S376" s="194"/>
      <c r="T376" s="195"/>
      <c r="AT376" s="189" t="s">
        <v>205</v>
      </c>
      <c r="AU376" s="189" t="s">
        <v>86</v>
      </c>
      <c r="AV376" s="13" t="s">
        <v>86</v>
      </c>
      <c r="AW376" s="13" t="s">
        <v>32</v>
      </c>
      <c r="AX376" s="13" t="s">
        <v>84</v>
      </c>
      <c r="AY376" s="189" t="s">
        <v>130</v>
      </c>
    </row>
    <row r="377" spans="1:65" s="2" customFormat="1" ht="33" customHeight="1">
      <c r="A377" s="33"/>
      <c r="B377" s="166"/>
      <c r="C377" s="167" t="s">
        <v>590</v>
      </c>
      <c r="D377" s="167" t="s">
        <v>133</v>
      </c>
      <c r="E377" s="168" t="s">
        <v>591</v>
      </c>
      <c r="F377" s="169" t="s">
        <v>592</v>
      </c>
      <c r="G377" s="170" t="s">
        <v>214</v>
      </c>
      <c r="H377" s="171">
        <v>585</v>
      </c>
      <c r="I377" s="172"/>
      <c r="J377" s="173">
        <f>ROUND(I377*H377,2)</f>
        <v>0</v>
      </c>
      <c r="K377" s="169" t="s">
        <v>137</v>
      </c>
      <c r="L377" s="34"/>
      <c r="M377" s="174" t="s">
        <v>1</v>
      </c>
      <c r="N377" s="175" t="s">
        <v>42</v>
      </c>
      <c r="O377" s="59"/>
      <c r="P377" s="176">
        <f>O377*H377</f>
        <v>0</v>
      </c>
      <c r="Q377" s="176">
        <v>0</v>
      </c>
      <c r="R377" s="176">
        <f>Q377*H377</f>
        <v>0</v>
      </c>
      <c r="S377" s="176">
        <v>0.05</v>
      </c>
      <c r="T377" s="177">
        <f>S377*H377</f>
        <v>29.25</v>
      </c>
      <c r="U377" s="33"/>
      <c r="V377" s="33"/>
      <c r="W377" s="33"/>
      <c r="X377" s="33"/>
      <c r="Y377" s="33"/>
      <c r="Z377" s="33"/>
      <c r="AA377" s="33"/>
      <c r="AB377" s="33"/>
      <c r="AC377" s="33"/>
      <c r="AD377" s="33"/>
      <c r="AE377" s="33"/>
      <c r="AR377" s="178" t="s">
        <v>148</v>
      </c>
      <c r="AT377" s="178" t="s">
        <v>133</v>
      </c>
      <c r="AU377" s="178" t="s">
        <v>86</v>
      </c>
      <c r="AY377" s="18" t="s">
        <v>130</v>
      </c>
      <c r="BE377" s="179">
        <f>IF(N377="základní",J377,0)</f>
        <v>0</v>
      </c>
      <c r="BF377" s="179">
        <f>IF(N377="snížená",J377,0)</f>
        <v>0</v>
      </c>
      <c r="BG377" s="179">
        <f>IF(N377="zákl. přenesená",J377,0)</f>
        <v>0</v>
      </c>
      <c r="BH377" s="179">
        <f>IF(N377="sníž. přenesená",J377,0)</f>
        <v>0</v>
      </c>
      <c r="BI377" s="179">
        <f>IF(N377="nulová",J377,0)</f>
        <v>0</v>
      </c>
      <c r="BJ377" s="18" t="s">
        <v>84</v>
      </c>
      <c r="BK377" s="179">
        <f>ROUND(I377*H377,2)</f>
        <v>0</v>
      </c>
      <c r="BL377" s="18" t="s">
        <v>148</v>
      </c>
      <c r="BM377" s="178" t="s">
        <v>593</v>
      </c>
    </row>
    <row r="378" spans="1:65" s="13" customFormat="1">
      <c r="B378" s="188"/>
      <c r="D378" s="180" t="s">
        <v>205</v>
      </c>
      <c r="E378" s="189" t="s">
        <v>1</v>
      </c>
      <c r="F378" s="190" t="s">
        <v>594</v>
      </c>
      <c r="H378" s="191">
        <v>585</v>
      </c>
      <c r="I378" s="192"/>
      <c r="L378" s="188"/>
      <c r="M378" s="193"/>
      <c r="N378" s="194"/>
      <c r="O378" s="194"/>
      <c r="P378" s="194"/>
      <c r="Q378" s="194"/>
      <c r="R378" s="194"/>
      <c r="S378" s="194"/>
      <c r="T378" s="195"/>
      <c r="AT378" s="189" t="s">
        <v>205</v>
      </c>
      <c r="AU378" s="189" t="s">
        <v>86</v>
      </c>
      <c r="AV378" s="13" t="s">
        <v>86</v>
      </c>
      <c r="AW378" s="13" t="s">
        <v>32</v>
      </c>
      <c r="AX378" s="13" t="s">
        <v>84</v>
      </c>
      <c r="AY378" s="189" t="s">
        <v>130</v>
      </c>
    </row>
    <row r="379" spans="1:65" s="2" customFormat="1" ht="21.75" customHeight="1">
      <c r="A379" s="33"/>
      <c r="B379" s="166"/>
      <c r="C379" s="167" t="s">
        <v>595</v>
      </c>
      <c r="D379" s="167" t="s">
        <v>133</v>
      </c>
      <c r="E379" s="168" t="s">
        <v>596</v>
      </c>
      <c r="F379" s="169" t="s">
        <v>597</v>
      </c>
      <c r="G379" s="170" t="s">
        <v>214</v>
      </c>
      <c r="H379" s="171">
        <v>147.65</v>
      </c>
      <c r="I379" s="172"/>
      <c r="J379" s="173">
        <f>ROUND(I379*H379,2)</f>
        <v>0</v>
      </c>
      <c r="K379" s="169" t="s">
        <v>137</v>
      </c>
      <c r="L379" s="34"/>
      <c r="M379" s="174" t="s">
        <v>1</v>
      </c>
      <c r="N379" s="175" t="s">
        <v>42</v>
      </c>
      <c r="O379" s="59"/>
      <c r="P379" s="176">
        <f>O379*H379</f>
        <v>0</v>
      </c>
      <c r="Q379" s="176">
        <v>0</v>
      </c>
      <c r="R379" s="176">
        <f>Q379*H379</f>
        <v>0</v>
      </c>
      <c r="S379" s="176">
        <v>4.5999999999999999E-2</v>
      </c>
      <c r="T379" s="177">
        <f>S379*H379</f>
        <v>6.7919</v>
      </c>
      <c r="U379" s="33"/>
      <c r="V379" s="33"/>
      <c r="W379" s="33"/>
      <c r="X379" s="33"/>
      <c r="Y379" s="33"/>
      <c r="Z379" s="33"/>
      <c r="AA379" s="33"/>
      <c r="AB379" s="33"/>
      <c r="AC379" s="33"/>
      <c r="AD379" s="33"/>
      <c r="AE379" s="33"/>
      <c r="AR379" s="178" t="s">
        <v>148</v>
      </c>
      <c r="AT379" s="178" t="s">
        <v>133</v>
      </c>
      <c r="AU379" s="178" t="s">
        <v>86</v>
      </c>
      <c r="AY379" s="18" t="s">
        <v>130</v>
      </c>
      <c r="BE379" s="179">
        <f>IF(N379="základní",J379,0)</f>
        <v>0</v>
      </c>
      <c r="BF379" s="179">
        <f>IF(N379="snížená",J379,0)</f>
        <v>0</v>
      </c>
      <c r="BG379" s="179">
        <f>IF(N379="zákl. přenesená",J379,0)</f>
        <v>0</v>
      </c>
      <c r="BH379" s="179">
        <f>IF(N379="sníž. přenesená",J379,0)</f>
        <v>0</v>
      </c>
      <c r="BI379" s="179">
        <f>IF(N379="nulová",J379,0)</f>
        <v>0</v>
      </c>
      <c r="BJ379" s="18" t="s">
        <v>84</v>
      </c>
      <c r="BK379" s="179">
        <f>ROUND(I379*H379,2)</f>
        <v>0</v>
      </c>
      <c r="BL379" s="18" t="s">
        <v>148</v>
      </c>
      <c r="BM379" s="178" t="s">
        <v>598</v>
      </c>
    </row>
    <row r="380" spans="1:65" s="13" customFormat="1">
      <c r="B380" s="188"/>
      <c r="D380" s="180" t="s">
        <v>205</v>
      </c>
      <c r="E380" s="189" t="s">
        <v>1</v>
      </c>
      <c r="F380" s="190" t="s">
        <v>599</v>
      </c>
      <c r="H380" s="191">
        <v>147.65</v>
      </c>
      <c r="I380" s="192"/>
      <c r="L380" s="188"/>
      <c r="M380" s="193"/>
      <c r="N380" s="194"/>
      <c r="O380" s="194"/>
      <c r="P380" s="194"/>
      <c r="Q380" s="194"/>
      <c r="R380" s="194"/>
      <c r="S380" s="194"/>
      <c r="T380" s="195"/>
      <c r="AT380" s="189" t="s">
        <v>205</v>
      </c>
      <c r="AU380" s="189" t="s">
        <v>86</v>
      </c>
      <c r="AV380" s="13" t="s">
        <v>86</v>
      </c>
      <c r="AW380" s="13" t="s">
        <v>32</v>
      </c>
      <c r="AX380" s="13" t="s">
        <v>77</v>
      </c>
      <c r="AY380" s="189" t="s">
        <v>130</v>
      </c>
    </row>
    <row r="381" spans="1:65" s="14" customFormat="1">
      <c r="B381" s="196"/>
      <c r="D381" s="180" t="s">
        <v>205</v>
      </c>
      <c r="E381" s="197" t="s">
        <v>1</v>
      </c>
      <c r="F381" s="198" t="s">
        <v>221</v>
      </c>
      <c r="H381" s="199">
        <v>147.65</v>
      </c>
      <c r="I381" s="200"/>
      <c r="L381" s="196"/>
      <c r="M381" s="201"/>
      <c r="N381" s="202"/>
      <c r="O381" s="202"/>
      <c r="P381" s="202"/>
      <c r="Q381" s="202"/>
      <c r="R381" s="202"/>
      <c r="S381" s="202"/>
      <c r="T381" s="203"/>
      <c r="AT381" s="197" t="s">
        <v>205</v>
      </c>
      <c r="AU381" s="197" t="s">
        <v>86</v>
      </c>
      <c r="AV381" s="14" t="s">
        <v>148</v>
      </c>
      <c r="AW381" s="14" t="s">
        <v>32</v>
      </c>
      <c r="AX381" s="14" t="s">
        <v>84</v>
      </c>
      <c r="AY381" s="197" t="s">
        <v>130</v>
      </c>
    </row>
    <row r="382" spans="1:65" s="2" customFormat="1" ht="21.75" customHeight="1">
      <c r="A382" s="33"/>
      <c r="B382" s="166"/>
      <c r="C382" s="167" t="s">
        <v>600</v>
      </c>
      <c r="D382" s="167" t="s">
        <v>133</v>
      </c>
      <c r="E382" s="168" t="s">
        <v>601</v>
      </c>
      <c r="F382" s="169" t="s">
        <v>602</v>
      </c>
      <c r="G382" s="170" t="s">
        <v>214</v>
      </c>
      <c r="H382" s="171">
        <v>16.7</v>
      </c>
      <c r="I382" s="172"/>
      <c r="J382" s="173">
        <f>ROUND(I382*H382,2)</f>
        <v>0</v>
      </c>
      <c r="K382" s="169" t="s">
        <v>137</v>
      </c>
      <c r="L382" s="34"/>
      <c r="M382" s="174" t="s">
        <v>1</v>
      </c>
      <c r="N382" s="175" t="s">
        <v>42</v>
      </c>
      <c r="O382" s="59"/>
      <c r="P382" s="176">
        <f>O382*H382</f>
        <v>0</v>
      </c>
      <c r="Q382" s="176">
        <v>0</v>
      </c>
      <c r="R382" s="176">
        <f>Q382*H382</f>
        <v>0</v>
      </c>
      <c r="S382" s="176">
        <v>6.8000000000000005E-2</v>
      </c>
      <c r="T382" s="177">
        <f>S382*H382</f>
        <v>1.1355999999999999</v>
      </c>
      <c r="U382" s="33"/>
      <c r="V382" s="33"/>
      <c r="W382" s="33"/>
      <c r="X382" s="33"/>
      <c r="Y382" s="33"/>
      <c r="Z382" s="33"/>
      <c r="AA382" s="33"/>
      <c r="AB382" s="33"/>
      <c r="AC382" s="33"/>
      <c r="AD382" s="33"/>
      <c r="AE382" s="33"/>
      <c r="AR382" s="178" t="s">
        <v>148</v>
      </c>
      <c r="AT382" s="178" t="s">
        <v>133</v>
      </c>
      <c r="AU382" s="178" t="s">
        <v>86</v>
      </c>
      <c r="AY382" s="18" t="s">
        <v>130</v>
      </c>
      <c r="BE382" s="179">
        <f>IF(N382="základní",J382,0)</f>
        <v>0</v>
      </c>
      <c r="BF382" s="179">
        <f>IF(N382="snížená",J382,0)</f>
        <v>0</v>
      </c>
      <c r="BG382" s="179">
        <f>IF(N382="zákl. přenesená",J382,0)</f>
        <v>0</v>
      </c>
      <c r="BH382" s="179">
        <f>IF(N382="sníž. přenesená",J382,0)</f>
        <v>0</v>
      </c>
      <c r="BI382" s="179">
        <f>IF(N382="nulová",J382,0)</f>
        <v>0</v>
      </c>
      <c r="BJ382" s="18" t="s">
        <v>84</v>
      </c>
      <c r="BK382" s="179">
        <f>ROUND(I382*H382,2)</f>
        <v>0</v>
      </c>
      <c r="BL382" s="18" t="s">
        <v>148</v>
      </c>
      <c r="BM382" s="178" t="s">
        <v>603</v>
      </c>
    </row>
    <row r="383" spans="1:65" s="13" customFormat="1">
      <c r="B383" s="188"/>
      <c r="D383" s="180" t="s">
        <v>205</v>
      </c>
      <c r="E383" s="189" t="s">
        <v>1</v>
      </c>
      <c r="F383" s="190" t="s">
        <v>604</v>
      </c>
      <c r="H383" s="191">
        <v>13.5</v>
      </c>
      <c r="I383" s="192"/>
      <c r="L383" s="188"/>
      <c r="M383" s="193"/>
      <c r="N383" s="194"/>
      <c r="O383" s="194"/>
      <c r="P383" s="194"/>
      <c r="Q383" s="194"/>
      <c r="R383" s="194"/>
      <c r="S383" s="194"/>
      <c r="T383" s="195"/>
      <c r="AT383" s="189" t="s">
        <v>205</v>
      </c>
      <c r="AU383" s="189" t="s">
        <v>86</v>
      </c>
      <c r="AV383" s="13" t="s">
        <v>86</v>
      </c>
      <c r="AW383" s="13" t="s">
        <v>32</v>
      </c>
      <c r="AX383" s="13" t="s">
        <v>77</v>
      </c>
      <c r="AY383" s="189" t="s">
        <v>130</v>
      </c>
    </row>
    <row r="384" spans="1:65" s="13" customFormat="1">
      <c r="B384" s="188"/>
      <c r="D384" s="180" t="s">
        <v>205</v>
      </c>
      <c r="E384" s="189" t="s">
        <v>1</v>
      </c>
      <c r="F384" s="190" t="s">
        <v>605</v>
      </c>
      <c r="H384" s="191">
        <v>3.2</v>
      </c>
      <c r="I384" s="192"/>
      <c r="L384" s="188"/>
      <c r="M384" s="193"/>
      <c r="N384" s="194"/>
      <c r="O384" s="194"/>
      <c r="P384" s="194"/>
      <c r="Q384" s="194"/>
      <c r="R384" s="194"/>
      <c r="S384" s="194"/>
      <c r="T384" s="195"/>
      <c r="AT384" s="189" t="s">
        <v>205</v>
      </c>
      <c r="AU384" s="189" t="s">
        <v>86</v>
      </c>
      <c r="AV384" s="13" t="s">
        <v>86</v>
      </c>
      <c r="AW384" s="13" t="s">
        <v>32</v>
      </c>
      <c r="AX384" s="13" t="s">
        <v>77</v>
      </c>
      <c r="AY384" s="189" t="s">
        <v>130</v>
      </c>
    </row>
    <row r="385" spans="1:65" s="15" customFormat="1">
      <c r="B385" s="204"/>
      <c r="D385" s="180" t="s">
        <v>205</v>
      </c>
      <c r="E385" s="205" t="s">
        <v>1</v>
      </c>
      <c r="F385" s="206" t="s">
        <v>318</v>
      </c>
      <c r="H385" s="207">
        <v>16.7</v>
      </c>
      <c r="I385" s="208"/>
      <c r="L385" s="204"/>
      <c r="M385" s="209"/>
      <c r="N385" s="210"/>
      <c r="O385" s="210"/>
      <c r="P385" s="210"/>
      <c r="Q385" s="210"/>
      <c r="R385" s="210"/>
      <c r="S385" s="210"/>
      <c r="T385" s="211"/>
      <c r="AT385" s="205" t="s">
        <v>205</v>
      </c>
      <c r="AU385" s="205" t="s">
        <v>86</v>
      </c>
      <c r="AV385" s="15" t="s">
        <v>144</v>
      </c>
      <c r="AW385" s="15" t="s">
        <v>32</v>
      </c>
      <c r="AX385" s="15" t="s">
        <v>77</v>
      </c>
      <c r="AY385" s="205" t="s">
        <v>130</v>
      </c>
    </row>
    <row r="386" spans="1:65" s="14" customFormat="1">
      <c r="B386" s="196"/>
      <c r="D386" s="180" t="s">
        <v>205</v>
      </c>
      <c r="E386" s="197" t="s">
        <v>1</v>
      </c>
      <c r="F386" s="198" t="s">
        <v>221</v>
      </c>
      <c r="H386" s="199">
        <v>16.7</v>
      </c>
      <c r="I386" s="200"/>
      <c r="L386" s="196"/>
      <c r="M386" s="201"/>
      <c r="N386" s="202"/>
      <c r="O386" s="202"/>
      <c r="P386" s="202"/>
      <c r="Q386" s="202"/>
      <c r="R386" s="202"/>
      <c r="S386" s="202"/>
      <c r="T386" s="203"/>
      <c r="AT386" s="197" t="s">
        <v>205</v>
      </c>
      <c r="AU386" s="197" t="s">
        <v>86</v>
      </c>
      <c r="AV386" s="14" t="s">
        <v>148</v>
      </c>
      <c r="AW386" s="14" t="s">
        <v>32</v>
      </c>
      <c r="AX386" s="14" t="s">
        <v>84</v>
      </c>
      <c r="AY386" s="197" t="s">
        <v>130</v>
      </c>
    </row>
    <row r="387" spans="1:65" s="2" customFormat="1" ht="21.75" customHeight="1">
      <c r="A387" s="33"/>
      <c r="B387" s="166"/>
      <c r="C387" s="167" t="s">
        <v>606</v>
      </c>
      <c r="D387" s="167" t="s">
        <v>133</v>
      </c>
      <c r="E387" s="168" t="s">
        <v>607</v>
      </c>
      <c r="F387" s="169" t="s">
        <v>608</v>
      </c>
      <c r="G387" s="170" t="s">
        <v>214</v>
      </c>
      <c r="H387" s="171">
        <v>123.15</v>
      </c>
      <c r="I387" s="172"/>
      <c r="J387" s="173">
        <f>ROUND(I387*H387,2)</f>
        <v>0</v>
      </c>
      <c r="K387" s="169" t="s">
        <v>137</v>
      </c>
      <c r="L387" s="34"/>
      <c r="M387" s="174" t="s">
        <v>1</v>
      </c>
      <c r="N387" s="175" t="s">
        <v>42</v>
      </c>
      <c r="O387" s="59"/>
      <c r="P387" s="176">
        <f>O387*H387</f>
        <v>0</v>
      </c>
      <c r="Q387" s="176">
        <v>0</v>
      </c>
      <c r="R387" s="176">
        <f>Q387*H387</f>
        <v>0</v>
      </c>
      <c r="S387" s="176">
        <v>3.7499999999999999E-2</v>
      </c>
      <c r="T387" s="177">
        <f>S387*H387</f>
        <v>4.618125</v>
      </c>
      <c r="U387" s="33"/>
      <c r="V387" s="33"/>
      <c r="W387" s="33"/>
      <c r="X387" s="33"/>
      <c r="Y387" s="33"/>
      <c r="Z387" s="33"/>
      <c r="AA387" s="33"/>
      <c r="AB387" s="33"/>
      <c r="AC387" s="33"/>
      <c r="AD387" s="33"/>
      <c r="AE387" s="33"/>
      <c r="AR387" s="178" t="s">
        <v>148</v>
      </c>
      <c r="AT387" s="178" t="s">
        <v>133</v>
      </c>
      <c r="AU387" s="178" t="s">
        <v>86</v>
      </c>
      <c r="AY387" s="18" t="s">
        <v>130</v>
      </c>
      <c r="BE387" s="179">
        <f>IF(N387="základní",J387,0)</f>
        <v>0</v>
      </c>
      <c r="BF387" s="179">
        <f>IF(N387="snížená",J387,0)</f>
        <v>0</v>
      </c>
      <c r="BG387" s="179">
        <f>IF(N387="zákl. přenesená",J387,0)</f>
        <v>0</v>
      </c>
      <c r="BH387" s="179">
        <f>IF(N387="sníž. přenesená",J387,0)</f>
        <v>0</v>
      </c>
      <c r="BI387" s="179">
        <f>IF(N387="nulová",J387,0)</f>
        <v>0</v>
      </c>
      <c r="BJ387" s="18" t="s">
        <v>84</v>
      </c>
      <c r="BK387" s="179">
        <f>ROUND(I387*H387,2)</f>
        <v>0</v>
      </c>
      <c r="BL387" s="18" t="s">
        <v>148</v>
      </c>
      <c r="BM387" s="178" t="s">
        <v>609</v>
      </c>
    </row>
    <row r="388" spans="1:65" s="13" customFormat="1">
      <c r="B388" s="188"/>
      <c r="D388" s="180" t="s">
        <v>205</v>
      </c>
      <c r="E388" s="189" t="s">
        <v>1</v>
      </c>
      <c r="F388" s="190" t="s">
        <v>610</v>
      </c>
      <c r="H388" s="191">
        <v>123.15</v>
      </c>
      <c r="I388" s="192"/>
      <c r="L388" s="188"/>
      <c r="M388" s="193"/>
      <c r="N388" s="194"/>
      <c r="O388" s="194"/>
      <c r="P388" s="194"/>
      <c r="Q388" s="194"/>
      <c r="R388" s="194"/>
      <c r="S388" s="194"/>
      <c r="T388" s="195"/>
      <c r="AT388" s="189" t="s">
        <v>205</v>
      </c>
      <c r="AU388" s="189" t="s">
        <v>86</v>
      </c>
      <c r="AV388" s="13" t="s">
        <v>86</v>
      </c>
      <c r="AW388" s="13" t="s">
        <v>32</v>
      </c>
      <c r="AX388" s="13" t="s">
        <v>84</v>
      </c>
      <c r="AY388" s="189" t="s">
        <v>130</v>
      </c>
    </row>
    <row r="389" spans="1:65" s="12" customFormat="1" ht="22.9" customHeight="1">
      <c r="B389" s="153"/>
      <c r="D389" s="154" t="s">
        <v>76</v>
      </c>
      <c r="E389" s="164" t="s">
        <v>611</v>
      </c>
      <c r="F389" s="164" t="s">
        <v>612</v>
      </c>
      <c r="I389" s="156"/>
      <c r="J389" s="165">
        <f>BK389</f>
        <v>0</v>
      </c>
      <c r="L389" s="153"/>
      <c r="M389" s="158"/>
      <c r="N389" s="159"/>
      <c r="O389" s="159"/>
      <c r="P389" s="160">
        <f>SUM(P390:P404)</f>
        <v>0</v>
      </c>
      <c r="Q389" s="159"/>
      <c r="R389" s="160">
        <f>SUM(R390:R404)</f>
        <v>0</v>
      </c>
      <c r="S389" s="159"/>
      <c r="T389" s="161">
        <f>SUM(T390:T404)</f>
        <v>0</v>
      </c>
      <c r="AR389" s="154" t="s">
        <v>84</v>
      </c>
      <c r="AT389" s="162" t="s">
        <v>76</v>
      </c>
      <c r="AU389" s="162" t="s">
        <v>84</v>
      </c>
      <c r="AY389" s="154" t="s">
        <v>130</v>
      </c>
      <c r="BK389" s="163">
        <f>SUM(BK390:BK404)</f>
        <v>0</v>
      </c>
    </row>
    <row r="390" spans="1:65" s="2" customFormat="1" ht="21.75" customHeight="1">
      <c r="A390" s="33"/>
      <c r="B390" s="166"/>
      <c r="C390" s="167" t="s">
        <v>613</v>
      </c>
      <c r="D390" s="167" t="s">
        <v>133</v>
      </c>
      <c r="E390" s="168" t="s">
        <v>614</v>
      </c>
      <c r="F390" s="169" t="s">
        <v>615</v>
      </c>
      <c r="G390" s="170" t="s">
        <v>233</v>
      </c>
      <c r="H390" s="171">
        <v>12.675000000000001</v>
      </c>
      <c r="I390" s="172"/>
      <c r="J390" s="173">
        <f>ROUND(I390*H390,2)</f>
        <v>0</v>
      </c>
      <c r="K390" s="169" t="s">
        <v>1</v>
      </c>
      <c r="L390" s="34"/>
      <c r="M390" s="174" t="s">
        <v>1</v>
      </c>
      <c r="N390" s="175" t="s">
        <v>42</v>
      </c>
      <c r="O390" s="59"/>
      <c r="P390" s="176">
        <f>O390*H390</f>
        <v>0</v>
      </c>
      <c r="Q390" s="176">
        <v>0</v>
      </c>
      <c r="R390" s="176">
        <f>Q390*H390</f>
        <v>0</v>
      </c>
      <c r="S390" s="176">
        <v>0</v>
      </c>
      <c r="T390" s="177">
        <f>S390*H390</f>
        <v>0</v>
      </c>
      <c r="U390" s="33"/>
      <c r="V390" s="33"/>
      <c r="W390" s="33"/>
      <c r="X390" s="33"/>
      <c r="Y390" s="33"/>
      <c r="Z390" s="33"/>
      <c r="AA390" s="33"/>
      <c r="AB390" s="33"/>
      <c r="AC390" s="33"/>
      <c r="AD390" s="33"/>
      <c r="AE390" s="33"/>
      <c r="AR390" s="178" t="s">
        <v>148</v>
      </c>
      <c r="AT390" s="178" t="s">
        <v>133</v>
      </c>
      <c r="AU390" s="178" t="s">
        <v>86</v>
      </c>
      <c r="AY390" s="18" t="s">
        <v>130</v>
      </c>
      <c r="BE390" s="179">
        <f>IF(N390="základní",J390,0)</f>
        <v>0</v>
      </c>
      <c r="BF390" s="179">
        <f>IF(N390="snížená",J390,0)</f>
        <v>0</v>
      </c>
      <c r="BG390" s="179">
        <f>IF(N390="zákl. přenesená",J390,0)</f>
        <v>0</v>
      </c>
      <c r="BH390" s="179">
        <f>IF(N390="sníž. přenesená",J390,0)</f>
        <v>0</v>
      </c>
      <c r="BI390" s="179">
        <f>IF(N390="nulová",J390,0)</f>
        <v>0</v>
      </c>
      <c r="BJ390" s="18" t="s">
        <v>84</v>
      </c>
      <c r="BK390" s="179">
        <f>ROUND(I390*H390,2)</f>
        <v>0</v>
      </c>
      <c r="BL390" s="18" t="s">
        <v>148</v>
      </c>
      <c r="BM390" s="178" t="s">
        <v>616</v>
      </c>
    </row>
    <row r="391" spans="1:65" s="2" customFormat="1" ht="19.5">
      <c r="A391" s="33"/>
      <c r="B391" s="34"/>
      <c r="C391" s="33"/>
      <c r="D391" s="180" t="s">
        <v>143</v>
      </c>
      <c r="E391" s="33"/>
      <c r="F391" s="181" t="s">
        <v>617</v>
      </c>
      <c r="G391" s="33"/>
      <c r="H391" s="33"/>
      <c r="I391" s="102"/>
      <c r="J391" s="33"/>
      <c r="K391" s="33"/>
      <c r="L391" s="34"/>
      <c r="M391" s="182"/>
      <c r="N391" s="183"/>
      <c r="O391" s="59"/>
      <c r="P391" s="59"/>
      <c r="Q391" s="59"/>
      <c r="R391" s="59"/>
      <c r="S391" s="59"/>
      <c r="T391" s="60"/>
      <c r="U391" s="33"/>
      <c r="V391" s="33"/>
      <c r="W391" s="33"/>
      <c r="X391" s="33"/>
      <c r="Y391" s="33"/>
      <c r="Z391" s="33"/>
      <c r="AA391" s="33"/>
      <c r="AB391" s="33"/>
      <c r="AC391" s="33"/>
      <c r="AD391" s="33"/>
      <c r="AE391" s="33"/>
      <c r="AT391" s="18" t="s">
        <v>143</v>
      </c>
      <c r="AU391" s="18" t="s">
        <v>86</v>
      </c>
    </row>
    <row r="392" spans="1:65" s="13" customFormat="1">
      <c r="B392" s="188"/>
      <c r="D392" s="180" t="s">
        <v>205</v>
      </c>
      <c r="E392" s="189" t="s">
        <v>1</v>
      </c>
      <c r="F392" s="190" t="s">
        <v>618</v>
      </c>
      <c r="H392" s="191">
        <v>1.2649999999999999</v>
      </c>
      <c r="I392" s="192"/>
      <c r="L392" s="188"/>
      <c r="M392" s="193"/>
      <c r="N392" s="194"/>
      <c r="O392" s="194"/>
      <c r="P392" s="194"/>
      <c r="Q392" s="194"/>
      <c r="R392" s="194"/>
      <c r="S392" s="194"/>
      <c r="T392" s="195"/>
      <c r="AT392" s="189" t="s">
        <v>205</v>
      </c>
      <c r="AU392" s="189" t="s">
        <v>86</v>
      </c>
      <c r="AV392" s="13" t="s">
        <v>86</v>
      </c>
      <c r="AW392" s="13" t="s">
        <v>32</v>
      </c>
      <c r="AX392" s="13" t="s">
        <v>77</v>
      </c>
      <c r="AY392" s="189" t="s">
        <v>130</v>
      </c>
    </row>
    <row r="393" spans="1:65" s="13" customFormat="1">
      <c r="B393" s="188"/>
      <c r="D393" s="180" t="s">
        <v>205</v>
      </c>
      <c r="E393" s="189" t="s">
        <v>1</v>
      </c>
      <c r="F393" s="190" t="s">
        <v>619</v>
      </c>
      <c r="H393" s="191">
        <v>11.41</v>
      </c>
      <c r="I393" s="192"/>
      <c r="L393" s="188"/>
      <c r="M393" s="193"/>
      <c r="N393" s="194"/>
      <c r="O393" s="194"/>
      <c r="P393" s="194"/>
      <c r="Q393" s="194"/>
      <c r="R393" s="194"/>
      <c r="S393" s="194"/>
      <c r="T393" s="195"/>
      <c r="AT393" s="189" t="s">
        <v>205</v>
      </c>
      <c r="AU393" s="189" t="s">
        <v>86</v>
      </c>
      <c r="AV393" s="13" t="s">
        <v>86</v>
      </c>
      <c r="AW393" s="13" t="s">
        <v>32</v>
      </c>
      <c r="AX393" s="13" t="s">
        <v>77</v>
      </c>
      <c r="AY393" s="189" t="s">
        <v>130</v>
      </c>
    </row>
    <row r="394" spans="1:65" s="14" customFormat="1">
      <c r="B394" s="196"/>
      <c r="D394" s="180" t="s">
        <v>205</v>
      </c>
      <c r="E394" s="197" t="s">
        <v>1</v>
      </c>
      <c r="F394" s="198" t="s">
        <v>221</v>
      </c>
      <c r="H394" s="199">
        <v>12.675000000000001</v>
      </c>
      <c r="I394" s="200"/>
      <c r="L394" s="196"/>
      <c r="M394" s="201"/>
      <c r="N394" s="202"/>
      <c r="O394" s="202"/>
      <c r="P394" s="202"/>
      <c r="Q394" s="202"/>
      <c r="R394" s="202"/>
      <c r="S394" s="202"/>
      <c r="T394" s="203"/>
      <c r="AT394" s="197" t="s">
        <v>205</v>
      </c>
      <c r="AU394" s="197" t="s">
        <v>86</v>
      </c>
      <c r="AV394" s="14" t="s">
        <v>148</v>
      </c>
      <c r="AW394" s="14" t="s">
        <v>32</v>
      </c>
      <c r="AX394" s="14" t="s">
        <v>84</v>
      </c>
      <c r="AY394" s="197" t="s">
        <v>130</v>
      </c>
    </row>
    <row r="395" spans="1:65" s="2" customFormat="1" ht="21.75" customHeight="1">
      <c r="A395" s="33"/>
      <c r="B395" s="166"/>
      <c r="C395" s="167" t="s">
        <v>620</v>
      </c>
      <c r="D395" s="167" t="s">
        <v>133</v>
      </c>
      <c r="E395" s="168" t="s">
        <v>621</v>
      </c>
      <c r="F395" s="169" t="s">
        <v>622</v>
      </c>
      <c r="G395" s="170" t="s">
        <v>233</v>
      </c>
      <c r="H395" s="171">
        <v>275.38</v>
      </c>
      <c r="I395" s="172"/>
      <c r="J395" s="173">
        <f>ROUND(I395*H395,2)</f>
        <v>0</v>
      </c>
      <c r="K395" s="169" t="s">
        <v>137</v>
      </c>
      <c r="L395" s="34"/>
      <c r="M395" s="174" t="s">
        <v>1</v>
      </c>
      <c r="N395" s="175" t="s">
        <v>42</v>
      </c>
      <c r="O395" s="59"/>
      <c r="P395" s="176">
        <f>O395*H395</f>
        <v>0</v>
      </c>
      <c r="Q395" s="176">
        <v>0</v>
      </c>
      <c r="R395" s="176">
        <f>Q395*H395</f>
        <v>0</v>
      </c>
      <c r="S395" s="176">
        <v>0</v>
      </c>
      <c r="T395" s="177">
        <f>S395*H395</f>
        <v>0</v>
      </c>
      <c r="U395" s="33"/>
      <c r="V395" s="33"/>
      <c r="W395" s="33"/>
      <c r="X395" s="33"/>
      <c r="Y395" s="33"/>
      <c r="Z395" s="33"/>
      <c r="AA395" s="33"/>
      <c r="AB395" s="33"/>
      <c r="AC395" s="33"/>
      <c r="AD395" s="33"/>
      <c r="AE395" s="33"/>
      <c r="AR395" s="178" t="s">
        <v>148</v>
      </c>
      <c r="AT395" s="178" t="s">
        <v>133</v>
      </c>
      <c r="AU395" s="178" t="s">
        <v>86</v>
      </c>
      <c r="AY395" s="18" t="s">
        <v>130</v>
      </c>
      <c r="BE395" s="179">
        <f>IF(N395="základní",J395,0)</f>
        <v>0</v>
      </c>
      <c r="BF395" s="179">
        <f>IF(N395="snížená",J395,0)</f>
        <v>0</v>
      </c>
      <c r="BG395" s="179">
        <f>IF(N395="zákl. přenesená",J395,0)</f>
        <v>0</v>
      </c>
      <c r="BH395" s="179">
        <f>IF(N395="sníž. přenesená",J395,0)</f>
        <v>0</v>
      </c>
      <c r="BI395" s="179">
        <f>IF(N395="nulová",J395,0)</f>
        <v>0</v>
      </c>
      <c r="BJ395" s="18" t="s">
        <v>84</v>
      </c>
      <c r="BK395" s="179">
        <f>ROUND(I395*H395,2)</f>
        <v>0</v>
      </c>
      <c r="BL395" s="18" t="s">
        <v>148</v>
      </c>
      <c r="BM395" s="178" t="s">
        <v>623</v>
      </c>
    </row>
    <row r="396" spans="1:65" s="2" customFormat="1" ht="21.75" customHeight="1">
      <c r="A396" s="33"/>
      <c r="B396" s="166"/>
      <c r="C396" s="167" t="s">
        <v>624</v>
      </c>
      <c r="D396" s="167" t="s">
        <v>133</v>
      </c>
      <c r="E396" s="168" t="s">
        <v>625</v>
      </c>
      <c r="F396" s="169" t="s">
        <v>626</v>
      </c>
      <c r="G396" s="170" t="s">
        <v>233</v>
      </c>
      <c r="H396" s="171">
        <v>275.38</v>
      </c>
      <c r="I396" s="172"/>
      <c r="J396" s="173">
        <f>ROUND(I396*H396,2)</f>
        <v>0</v>
      </c>
      <c r="K396" s="169" t="s">
        <v>137</v>
      </c>
      <c r="L396" s="34"/>
      <c r="M396" s="174" t="s">
        <v>1</v>
      </c>
      <c r="N396" s="175" t="s">
        <v>42</v>
      </c>
      <c r="O396" s="59"/>
      <c r="P396" s="176">
        <f>O396*H396</f>
        <v>0</v>
      </c>
      <c r="Q396" s="176">
        <v>0</v>
      </c>
      <c r="R396" s="176">
        <f>Q396*H396</f>
        <v>0</v>
      </c>
      <c r="S396" s="176">
        <v>0</v>
      </c>
      <c r="T396" s="177">
        <f>S396*H396</f>
        <v>0</v>
      </c>
      <c r="U396" s="33"/>
      <c r="V396" s="33"/>
      <c r="W396" s="33"/>
      <c r="X396" s="33"/>
      <c r="Y396" s="33"/>
      <c r="Z396" s="33"/>
      <c r="AA396" s="33"/>
      <c r="AB396" s="33"/>
      <c r="AC396" s="33"/>
      <c r="AD396" s="33"/>
      <c r="AE396" s="33"/>
      <c r="AR396" s="178" t="s">
        <v>148</v>
      </c>
      <c r="AT396" s="178" t="s">
        <v>133</v>
      </c>
      <c r="AU396" s="178" t="s">
        <v>86</v>
      </c>
      <c r="AY396" s="18" t="s">
        <v>130</v>
      </c>
      <c r="BE396" s="179">
        <f>IF(N396="základní",J396,0)</f>
        <v>0</v>
      </c>
      <c r="BF396" s="179">
        <f>IF(N396="snížená",J396,0)</f>
        <v>0</v>
      </c>
      <c r="BG396" s="179">
        <f>IF(N396="zákl. přenesená",J396,0)</f>
        <v>0</v>
      </c>
      <c r="BH396" s="179">
        <f>IF(N396="sníž. přenesená",J396,0)</f>
        <v>0</v>
      </c>
      <c r="BI396" s="179">
        <f>IF(N396="nulová",J396,0)</f>
        <v>0</v>
      </c>
      <c r="BJ396" s="18" t="s">
        <v>84</v>
      </c>
      <c r="BK396" s="179">
        <f>ROUND(I396*H396,2)</f>
        <v>0</v>
      </c>
      <c r="BL396" s="18" t="s">
        <v>148</v>
      </c>
      <c r="BM396" s="178" t="s">
        <v>627</v>
      </c>
    </row>
    <row r="397" spans="1:65" s="2" customFormat="1" ht="21.75" customHeight="1">
      <c r="A397" s="33"/>
      <c r="B397" s="166"/>
      <c r="C397" s="167" t="s">
        <v>628</v>
      </c>
      <c r="D397" s="167" t="s">
        <v>133</v>
      </c>
      <c r="E397" s="168" t="s">
        <v>629</v>
      </c>
      <c r="F397" s="169" t="s">
        <v>630</v>
      </c>
      <c r="G397" s="170" t="s">
        <v>233</v>
      </c>
      <c r="H397" s="171">
        <v>5232.22</v>
      </c>
      <c r="I397" s="172"/>
      <c r="J397" s="173">
        <f>ROUND(I397*H397,2)</f>
        <v>0</v>
      </c>
      <c r="K397" s="169" t="s">
        <v>137</v>
      </c>
      <c r="L397" s="34"/>
      <c r="M397" s="174" t="s">
        <v>1</v>
      </c>
      <c r="N397" s="175" t="s">
        <v>42</v>
      </c>
      <c r="O397" s="59"/>
      <c r="P397" s="176">
        <f>O397*H397</f>
        <v>0</v>
      </c>
      <c r="Q397" s="176">
        <v>0</v>
      </c>
      <c r="R397" s="176">
        <f>Q397*H397</f>
        <v>0</v>
      </c>
      <c r="S397" s="176">
        <v>0</v>
      </c>
      <c r="T397" s="177">
        <f>S397*H397</f>
        <v>0</v>
      </c>
      <c r="U397" s="33"/>
      <c r="V397" s="33"/>
      <c r="W397" s="33"/>
      <c r="X397" s="33"/>
      <c r="Y397" s="33"/>
      <c r="Z397" s="33"/>
      <c r="AA397" s="33"/>
      <c r="AB397" s="33"/>
      <c r="AC397" s="33"/>
      <c r="AD397" s="33"/>
      <c r="AE397" s="33"/>
      <c r="AR397" s="178" t="s">
        <v>148</v>
      </c>
      <c r="AT397" s="178" t="s">
        <v>133</v>
      </c>
      <c r="AU397" s="178" t="s">
        <v>86</v>
      </c>
      <c r="AY397" s="18" t="s">
        <v>130</v>
      </c>
      <c r="BE397" s="179">
        <f>IF(N397="základní",J397,0)</f>
        <v>0</v>
      </c>
      <c r="BF397" s="179">
        <f>IF(N397="snížená",J397,0)</f>
        <v>0</v>
      </c>
      <c r="BG397" s="179">
        <f>IF(N397="zákl. přenesená",J397,0)</f>
        <v>0</v>
      </c>
      <c r="BH397" s="179">
        <f>IF(N397="sníž. přenesená",J397,0)</f>
        <v>0</v>
      </c>
      <c r="BI397" s="179">
        <f>IF(N397="nulová",J397,0)</f>
        <v>0</v>
      </c>
      <c r="BJ397" s="18" t="s">
        <v>84</v>
      </c>
      <c r="BK397" s="179">
        <f>ROUND(I397*H397,2)</f>
        <v>0</v>
      </c>
      <c r="BL397" s="18" t="s">
        <v>148</v>
      </c>
      <c r="BM397" s="178" t="s">
        <v>631</v>
      </c>
    </row>
    <row r="398" spans="1:65" s="13" customFormat="1">
      <c r="B398" s="188"/>
      <c r="D398" s="180" t="s">
        <v>205</v>
      </c>
      <c r="E398" s="189" t="s">
        <v>1</v>
      </c>
      <c r="F398" s="190" t="s">
        <v>632</v>
      </c>
      <c r="H398" s="191">
        <v>5232.22</v>
      </c>
      <c r="I398" s="192"/>
      <c r="L398" s="188"/>
      <c r="M398" s="193"/>
      <c r="N398" s="194"/>
      <c r="O398" s="194"/>
      <c r="P398" s="194"/>
      <c r="Q398" s="194"/>
      <c r="R398" s="194"/>
      <c r="S398" s="194"/>
      <c r="T398" s="195"/>
      <c r="AT398" s="189" t="s">
        <v>205</v>
      </c>
      <c r="AU398" s="189" t="s">
        <v>86</v>
      </c>
      <c r="AV398" s="13" t="s">
        <v>86</v>
      </c>
      <c r="AW398" s="13" t="s">
        <v>32</v>
      </c>
      <c r="AX398" s="13" t="s">
        <v>84</v>
      </c>
      <c r="AY398" s="189" t="s">
        <v>130</v>
      </c>
    </row>
    <row r="399" spans="1:65" s="2" customFormat="1" ht="21.75" customHeight="1">
      <c r="A399" s="33"/>
      <c r="B399" s="166"/>
      <c r="C399" s="167" t="s">
        <v>633</v>
      </c>
      <c r="D399" s="167" t="s">
        <v>133</v>
      </c>
      <c r="E399" s="168" t="s">
        <v>634</v>
      </c>
      <c r="F399" s="169" t="s">
        <v>635</v>
      </c>
      <c r="G399" s="170" t="s">
        <v>233</v>
      </c>
      <c r="H399" s="171">
        <v>43.183</v>
      </c>
      <c r="I399" s="172"/>
      <c r="J399" s="173">
        <f>ROUND(I399*H399,2)</f>
        <v>0</v>
      </c>
      <c r="K399" s="169" t="s">
        <v>137</v>
      </c>
      <c r="L399" s="34"/>
      <c r="M399" s="174" t="s">
        <v>1</v>
      </c>
      <c r="N399" s="175" t="s">
        <v>42</v>
      </c>
      <c r="O399" s="59"/>
      <c r="P399" s="176">
        <f>O399*H399</f>
        <v>0</v>
      </c>
      <c r="Q399" s="176">
        <v>0</v>
      </c>
      <c r="R399" s="176">
        <f>Q399*H399</f>
        <v>0</v>
      </c>
      <c r="S399" s="176">
        <v>0</v>
      </c>
      <c r="T399" s="177">
        <f>S399*H399</f>
        <v>0</v>
      </c>
      <c r="U399" s="33"/>
      <c r="V399" s="33"/>
      <c r="W399" s="33"/>
      <c r="X399" s="33"/>
      <c r="Y399" s="33"/>
      <c r="Z399" s="33"/>
      <c r="AA399" s="33"/>
      <c r="AB399" s="33"/>
      <c r="AC399" s="33"/>
      <c r="AD399" s="33"/>
      <c r="AE399" s="33"/>
      <c r="AR399" s="178" t="s">
        <v>148</v>
      </c>
      <c r="AT399" s="178" t="s">
        <v>133</v>
      </c>
      <c r="AU399" s="178" t="s">
        <v>86</v>
      </c>
      <c r="AY399" s="18" t="s">
        <v>130</v>
      </c>
      <c r="BE399" s="179">
        <f>IF(N399="základní",J399,0)</f>
        <v>0</v>
      </c>
      <c r="BF399" s="179">
        <f>IF(N399="snížená",J399,0)</f>
        <v>0</v>
      </c>
      <c r="BG399" s="179">
        <f>IF(N399="zákl. přenesená",J399,0)</f>
        <v>0</v>
      </c>
      <c r="BH399" s="179">
        <f>IF(N399="sníž. přenesená",J399,0)</f>
        <v>0</v>
      </c>
      <c r="BI399" s="179">
        <f>IF(N399="nulová",J399,0)</f>
        <v>0</v>
      </c>
      <c r="BJ399" s="18" t="s">
        <v>84</v>
      </c>
      <c r="BK399" s="179">
        <f>ROUND(I399*H399,2)</f>
        <v>0</v>
      </c>
      <c r="BL399" s="18" t="s">
        <v>148</v>
      </c>
      <c r="BM399" s="178" t="s">
        <v>636</v>
      </c>
    </row>
    <row r="400" spans="1:65" s="13" customFormat="1">
      <c r="B400" s="188"/>
      <c r="D400" s="180" t="s">
        <v>205</v>
      </c>
      <c r="E400" s="189" t="s">
        <v>1</v>
      </c>
      <c r="F400" s="190" t="s">
        <v>637</v>
      </c>
      <c r="H400" s="191">
        <v>43.183</v>
      </c>
      <c r="I400" s="192"/>
      <c r="L400" s="188"/>
      <c r="M400" s="193"/>
      <c r="N400" s="194"/>
      <c r="O400" s="194"/>
      <c r="P400" s="194"/>
      <c r="Q400" s="194"/>
      <c r="R400" s="194"/>
      <c r="S400" s="194"/>
      <c r="T400" s="195"/>
      <c r="AT400" s="189" t="s">
        <v>205</v>
      </c>
      <c r="AU400" s="189" t="s">
        <v>86</v>
      </c>
      <c r="AV400" s="13" t="s">
        <v>86</v>
      </c>
      <c r="AW400" s="13" t="s">
        <v>32</v>
      </c>
      <c r="AX400" s="13" t="s">
        <v>84</v>
      </c>
      <c r="AY400" s="189" t="s">
        <v>130</v>
      </c>
    </row>
    <row r="401" spans="1:65" s="2" customFormat="1" ht="21.75" customHeight="1">
      <c r="A401" s="33"/>
      <c r="B401" s="166"/>
      <c r="C401" s="167" t="s">
        <v>638</v>
      </c>
      <c r="D401" s="167" t="s">
        <v>133</v>
      </c>
      <c r="E401" s="168" t="s">
        <v>639</v>
      </c>
      <c r="F401" s="169" t="s">
        <v>640</v>
      </c>
      <c r="G401" s="170" t="s">
        <v>233</v>
      </c>
      <c r="H401" s="171">
        <v>46.787999999999997</v>
      </c>
      <c r="I401" s="172"/>
      <c r="J401" s="173">
        <f>ROUND(I401*H401,2)</f>
        <v>0</v>
      </c>
      <c r="K401" s="169" t="s">
        <v>137</v>
      </c>
      <c r="L401" s="34"/>
      <c r="M401" s="174" t="s">
        <v>1</v>
      </c>
      <c r="N401" s="175" t="s">
        <v>42</v>
      </c>
      <c r="O401" s="59"/>
      <c r="P401" s="176">
        <f>O401*H401</f>
        <v>0</v>
      </c>
      <c r="Q401" s="176">
        <v>0</v>
      </c>
      <c r="R401" s="176">
        <f>Q401*H401</f>
        <v>0</v>
      </c>
      <c r="S401" s="176">
        <v>0</v>
      </c>
      <c r="T401" s="177">
        <f>S401*H401</f>
        <v>0</v>
      </c>
      <c r="U401" s="33"/>
      <c r="V401" s="33"/>
      <c r="W401" s="33"/>
      <c r="X401" s="33"/>
      <c r="Y401" s="33"/>
      <c r="Z401" s="33"/>
      <c r="AA401" s="33"/>
      <c r="AB401" s="33"/>
      <c r="AC401" s="33"/>
      <c r="AD401" s="33"/>
      <c r="AE401" s="33"/>
      <c r="AR401" s="178" t="s">
        <v>148</v>
      </c>
      <c r="AT401" s="178" t="s">
        <v>133</v>
      </c>
      <c r="AU401" s="178" t="s">
        <v>86</v>
      </c>
      <c r="AY401" s="18" t="s">
        <v>130</v>
      </c>
      <c r="BE401" s="179">
        <f>IF(N401="základní",J401,0)</f>
        <v>0</v>
      </c>
      <c r="BF401" s="179">
        <f>IF(N401="snížená",J401,0)</f>
        <v>0</v>
      </c>
      <c r="BG401" s="179">
        <f>IF(N401="zákl. přenesená",J401,0)</f>
        <v>0</v>
      </c>
      <c r="BH401" s="179">
        <f>IF(N401="sníž. přenesená",J401,0)</f>
        <v>0</v>
      </c>
      <c r="BI401" s="179">
        <f>IF(N401="nulová",J401,0)</f>
        <v>0</v>
      </c>
      <c r="BJ401" s="18" t="s">
        <v>84</v>
      </c>
      <c r="BK401" s="179">
        <f>ROUND(I401*H401,2)</f>
        <v>0</v>
      </c>
      <c r="BL401" s="18" t="s">
        <v>148</v>
      </c>
      <c r="BM401" s="178" t="s">
        <v>641</v>
      </c>
    </row>
    <row r="402" spans="1:65" s="2" customFormat="1" ht="33" customHeight="1">
      <c r="A402" s="33"/>
      <c r="B402" s="166"/>
      <c r="C402" s="167" t="s">
        <v>642</v>
      </c>
      <c r="D402" s="167" t="s">
        <v>133</v>
      </c>
      <c r="E402" s="168" t="s">
        <v>643</v>
      </c>
      <c r="F402" s="169" t="s">
        <v>644</v>
      </c>
      <c r="G402" s="170" t="s">
        <v>233</v>
      </c>
      <c r="H402" s="171">
        <v>12.675000000000001</v>
      </c>
      <c r="I402" s="172"/>
      <c r="J402" s="173">
        <f>ROUND(I402*H402,2)</f>
        <v>0</v>
      </c>
      <c r="K402" s="169" t="s">
        <v>137</v>
      </c>
      <c r="L402" s="34"/>
      <c r="M402" s="174" t="s">
        <v>1</v>
      </c>
      <c r="N402" s="175" t="s">
        <v>42</v>
      </c>
      <c r="O402" s="59"/>
      <c r="P402" s="176">
        <f>O402*H402</f>
        <v>0</v>
      </c>
      <c r="Q402" s="176">
        <v>0</v>
      </c>
      <c r="R402" s="176">
        <f>Q402*H402</f>
        <v>0</v>
      </c>
      <c r="S402" s="176">
        <v>0</v>
      </c>
      <c r="T402" s="177">
        <f>S402*H402</f>
        <v>0</v>
      </c>
      <c r="U402" s="33"/>
      <c r="V402" s="33"/>
      <c r="W402" s="33"/>
      <c r="X402" s="33"/>
      <c r="Y402" s="33"/>
      <c r="Z402" s="33"/>
      <c r="AA402" s="33"/>
      <c r="AB402" s="33"/>
      <c r="AC402" s="33"/>
      <c r="AD402" s="33"/>
      <c r="AE402" s="33"/>
      <c r="AR402" s="178" t="s">
        <v>148</v>
      </c>
      <c r="AT402" s="178" t="s">
        <v>133</v>
      </c>
      <c r="AU402" s="178" t="s">
        <v>86</v>
      </c>
      <c r="AY402" s="18" t="s">
        <v>130</v>
      </c>
      <c r="BE402" s="179">
        <f>IF(N402="základní",J402,0)</f>
        <v>0</v>
      </c>
      <c r="BF402" s="179">
        <f>IF(N402="snížená",J402,0)</f>
        <v>0</v>
      </c>
      <c r="BG402" s="179">
        <f>IF(N402="zákl. přenesená",J402,0)</f>
        <v>0</v>
      </c>
      <c r="BH402" s="179">
        <f>IF(N402="sníž. přenesená",J402,0)</f>
        <v>0</v>
      </c>
      <c r="BI402" s="179">
        <f>IF(N402="nulová",J402,0)</f>
        <v>0</v>
      </c>
      <c r="BJ402" s="18" t="s">
        <v>84</v>
      </c>
      <c r="BK402" s="179">
        <f>ROUND(I402*H402,2)</f>
        <v>0</v>
      </c>
      <c r="BL402" s="18" t="s">
        <v>148</v>
      </c>
      <c r="BM402" s="178" t="s">
        <v>645</v>
      </c>
    </row>
    <row r="403" spans="1:65" s="2" customFormat="1" ht="21.75" customHeight="1">
      <c r="A403" s="33"/>
      <c r="B403" s="166"/>
      <c r="C403" s="167" t="s">
        <v>646</v>
      </c>
      <c r="D403" s="167" t="s">
        <v>133</v>
      </c>
      <c r="E403" s="168" t="s">
        <v>647</v>
      </c>
      <c r="F403" s="169" t="s">
        <v>648</v>
      </c>
      <c r="G403" s="170" t="s">
        <v>233</v>
      </c>
      <c r="H403" s="171">
        <v>172.73400000000001</v>
      </c>
      <c r="I403" s="172"/>
      <c r="J403" s="173">
        <f>ROUND(I403*H403,2)</f>
        <v>0</v>
      </c>
      <c r="K403" s="169" t="s">
        <v>1</v>
      </c>
      <c r="L403" s="34"/>
      <c r="M403" s="174" t="s">
        <v>1</v>
      </c>
      <c r="N403" s="175" t="s">
        <v>42</v>
      </c>
      <c r="O403" s="59"/>
      <c r="P403" s="176">
        <f>O403*H403</f>
        <v>0</v>
      </c>
      <c r="Q403" s="176">
        <v>0</v>
      </c>
      <c r="R403" s="176">
        <f>Q403*H403</f>
        <v>0</v>
      </c>
      <c r="S403" s="176">
        <v>0</v>
      </c>
      <c r="T403" s="177">
        <f>S403*H403</f>
        <v>0</v>
      </c>
      <c r="U403" s="33"/>
      <c r="V403" s="33"/>
      <c r="W403" s="33"/>
      <c r="X403" s="33"/>
      <c r="Y403" s="33"/>
      <c r="Z403" s="33"/>
      <c r="AA403" s="33"/>
      <c r="AB403" s="33"/>
      <c r="AC403" s="33"/>
      <c r="AD403" s="33"/>
      <c r="AE403" s="33"/>
      <c r="AR403" s="178" t="s">
        <v>148</v>
      </c>
      <c r="AT403" s="178" t="s">
        <v>133</v>
      </c>
      <c r="AU403" s="178" t="s">
        <v>86</v>
      </c>
      <c r="AY403" s="18" t="s">
        <v>130</v>
      </c>
      <c r="BE403" s="179">
        <f>IF(N403="základní",J403,0)</f>
        <v>0</v>
      </c>
      <c r="BF403" s="179">
        <f>IF(N403="snížená",J403,0)</f>
        <v>0</v>
      </c>
      <c r="BG403" s="179">
        <f>IF(N403="zákl. přenesená",J403,0)</f>
        <v>0</v>
      </c>
      <c r="BH403" s="179">
        <f>IF(N403="sníž. přenesená",J403,0)</f>
        <v>0</v>
      </c>
      <c r="BI403" s="179">
        <f>IF(N403="nulová",J403,0)</f>
        <v>0</v>
      </c>
      <c r="BJ403" s="18" t="s">
        <v>84</v>
      </c>
      <c r="BK403" s="179">
        <f>ROUND(I403*H403,2)</f>
        <v>0</v>
      </c>
      <c r="BL403" s="18" t="s">
        <v>148</v>
      </c>
      <c r="BM403" s="178" t="s">
        <v>649</v>
      </c>
    </row>
    <row r="404" spans="1:65" s="13" customFormat="1">
      <c r="B404" s="188"/>
      <c r="D404" s="180" t="s">
        <v>205</v>
      </c>
      <c r="E404" s="189" t="s">
        <v>1</v>
      </c>
      <c r="F404" s="190" t="s">
        <v>650</v>
      </c>
      <c r="H404" s="191">
        <v>172.73400000000001</v>
      </c>
      <c r="I404" s="192"/>
      <c r="L404" s="188"/>
      <c r="M404" s="193"/>
      <c r="N404" s="194"/>
      <c r="O404" s="194"/>
      <c r="P404" s="194"/>
      <c r="Q404" s="194"/>
      <c r="R404" s="194"/>
      <c r="S404" s="194"/>
      <c r="T404" s="195"/>
      <c r="AT404" s="189" t="s">
        <v>205</v>
      </c>
      <c r="AU404" s="189" t="s">
        <v>86</v>
      </c>
      <c r="AV404" s="13" t="s">
        <v>86</v>
      </c>
      <c r="AW404" s="13" t="s">
        <v>32</v>
      </c>
      <c r="AX404" s="13" t="s">
        <v>84</v>
      </c>
      <c r="AY404" s="189" t="s">
        <v>130</v>
      </c>
    </row>
    <row r="405" spans="1:65" s="12" customFormat="1" ht="22.9" customHeight="1">
      <c r="B405" s="153"/>
      <c r="D405" s="154" t="s">
        <v>76</v>
      </c>
      <c r="E405" s="164" t="s">
        <v>651</v>
      </c>
      <c r="F405" s="164" t="s">
        <v>652</v>
      </c>
      <c r="I405" s="156"/>
      <c r="J405" s="165">
        <f>BK405</f>
        <v>0</v>
      </c>
      <c r="L405" s="153"/>
      <c r="M405" s="158"/>
      <c r="N405" s="159"/>
      <c r="O405" s="159"/>
      <c r="P405" s="160">
        <f>P406</f>
        <v>0</v>
      </c>
      <c r="Q405" s="159"/>
      <c r="R405" s="160">
        <f>R406</f>
        <v>0</v>
      </c>
      <c r="S405" s="159"/>
      <c r="T405" s="161">
        <f>T406</f>
        <v>0</v>
      </c>
      <c r="AR405" s="154" t="s">
        <v>84</v>
      </c>
      <c r="AT405" s="162" t="s">
        <v>76</v>
      </c>
      <c r="AU405" s="162" t="s">
        <v>84</v>
      </c>
      <c r="AY405" s="154" t="s">
        <v>130</v>
      </c>
      <c r="BK405" s="163">
        <f>BK406</f>
        <v>0</v>
      </c>
    </row>
    <row r="406" spans="1:65" s="2" customFormat="1" ht="16.5" customHeight="1">
      <c r="A406" s="33"/>
      <c r="B406" s="166"/>
      <c r="C406" s="167" t="s">
        <v>653</v>
      </c>
      <c r="D406" s="167" t="s">
        <v>133</v>
      </c>
      <c r="E406" s="168" t="s">
        <v>654</v>
      </c>
      <c r="F406" s="169" t="s">
        <v>655</v>
      </c>
      <c r="G406" s="170" t="s">
        <v>233</v>
      </c>
      <c r="H406" s="171">
        <v>125.261</v>
      </c>
      <c r="I406" s="172"/>
      <c r="J406" s="173">
        <f>ROUND(I406*H406,2)</f>
        <v>0</v>
      </c>
      <c r="K406" s="169" t="s">
        <v>137</v>
      </c>
      <c r="L406" s="34"/>
      <c r="M406" s="174" t="s">
        <v>1</v>
      </c>
      <c r="N406" s="175" t="s">
        <v>42</v>
      </c>
      <c r="O406" s="59"/>
      <c r="P406" s="176">
        <f>O406*H406</f>
        <v>0</v>
      </c>
      <c r="Q406" s="176">
        <v>0</v>
      </c>
      <c r="R406" s="176">
        <f>Q406*H406</f>
        <v>0</v>
      </c>
      <c r="S406" s="176">
        <v>0</v>
      </c>
      <c r="T406" s="177">
        <f>S406*H406</f>
        <v>0</v>
      </c>
      <c r="U406" s="33"/>
      <c r="V406" s="33"/>
      <c r="W406" s="33"/>
      <c r="X406" s="33"/>
      <c r="Y406" s="33"/>
      <c r="Z406" s="33"/>
      <c r="AA406" s="33"/>
      <c r="AB406" s="33"/>
      <c r="AC406" s="33"/>
      <c r="AD406" s="33"/>
      <c r="AE406" s="33"/>
      <c r="AR406" s="178" t="s">
        <v>148</v>
      </c>
      <c r="AT406" s="178" t="s">
        <v>133</v>
      </c>
      <c r="AU406" s="178" t="s">
        <v>86</v>
      </c>
      <c r="AY406" s="18" t="s">
        <v>130</v>
      </c>
      <c r="BE406" s="179">
        <f>IF(N406="základní",J406,0)</f>
        <v>0</v>
      </c>
      <c r="BF406" s="179">
        <f>IF(N406="snížená",J406,0)</f>
        <v>0</v>
      </c>
      <c r="BG406" s="179">
        <f>IF(N406="zákl. přenesená",J406,0)</f>
        <v>0</v>
      </c>
      <c r="BH406" s="179">
        <f>IF(N406="sníž. přenesená",J406,0)</f>
        <v>0</v>
      </c>
      <c r="BI406" s="179">
        <f>IF(N406="nulová",J406,0)</f>
        <v>0</v>
      </c>
      <c r="BJ406" s="18" t="s">
        <v>84</v>
      </c>
      <c r="BK406" s="179">
        <f>ROUND(I406*H406,2)</f>
        <v>0</v>
      </c>
      <c r="BL406" s="18" t="s">
        <v>148</v>
      </c>
      <c r="BM406" s="178" t="s">
        <v>656</v>
      </c>
    </row>
    <row r="407" spans="1:65" s="12" customFormat="1" ht="25.9" customHeight="1">
      <c r="B407" s="153"/>
      <c r="D407" s="154" t="s">
        <v>76</v>
      </c>
      <c r="E407" s="155" t="s">
        <v>657</v>
      </c>
      <c r="F407" s="155" t="s">
        <v>658</v>
      </c>
      <c r="I407" s="156"/>
      <c r="J407" s="157">
        <f>BK407</f>
        <v>0</v>
      </c>
      <c r="L407" s="153"/>
      <c r="M407" s="158"/>
      <c r="N407" s="159"/>
      <c r="O407" s="159"/>
      <c r="P407" s="160">
        <f>P408+P418+P420+P422+P427+P430+P463+P513+P525+P530+P544+P579+P603+P626</f>
        <v>0</v>
      </c>
      <c r="Q407" s="159"/>
      <c r="R407" s="160">
        <f>R408+R418+R420+R422+R427+R430+R463+R513+R525+R530+R544+R579+R603+R626</f>
        <v>65.950449750000004</v>
      </c>
      <c r="S407" s="159"/>
      <c r="T407" s="161">
        <f>T408+T418+T420+T422+T427+T430+T463+T513+T525+T530+T544+T579+T603+T626</f>
        <v>60.338497500000003</v>
      </c>
      <c r="AR407" s="154" t="s">
        <v>86</v>
      </c>
      <c r="AT407" s="162" t="s">
        <v>76</v>
      </c>
      <c r="AU407" s="162" t="s">
        <v>77</v>
      </c>
      <c r="AY407" s="154" t="s">
        <v>130</v>
      </c>
      <c r="BK407" s="163">
        <f>BK408+BK418+BK420+BK422+BK427+BK430+BK463+BK513+BK525+BK530+BK544+BK579+BK603+BK626</f>
        <v>0</v>
      </c>
    </row>
    <row r="408" spans="1:65" s="12" customFormat="1" ht="22.9" customHeight="1">
      <c r="B408" s="153"/>
      <c r="D408" s="154" t="s">
        <v>76</v>
      </c>
      <c r="E408" s="164" t="s">
        <v>659</v>
      </c>
      <c r="F408" s="164" t="s">
        <v>660</v>
      </c>
      <c r="I408" s="156"/>
      <c r="J408" s="165">
        <f>BK408</f>
        <v>0</v>
      </c>
      <c r="L408" s="153"/>
      <c r="M408" s="158"/>
      <c r="N408" s="159"/>
      <c r="O408" s="159"/>
      <c r="P408" s="160">
        <f>SUM(P409:P417)</f>
        <v>0</v>
      </c>
      <c r="Q408" s="159"/>
      <c r="R408" s="160">
        <f>SUM(R409:R417)</f>
        <v>0.28916999999999998</v>
      </c>
      <c r="S408" s="159"/>
      <c r="T408" s="161">
        <f>SUM(T409:T417)</f>
        <v>0</v>
      </c>
      <c r="AR408" s="154" t="s">
        <v>86</v>
      </c>
      <c r="AT408" s="162" t="s">
        <v>76</v>
      </c>
      <c r="AU408" s="162" t="s">
        <v>84</v>
      </c>
      <c r="AY408" s="154" t="s">
        <v>130</v>
      </c>
      <c r="BK408" s="163">
        <f>SUM(BK409:BK417)</f>
        <v>0</v>
      </c>
    </row>
    <row r="409" spans="1:65" s="2" customFormat="1" ht="21.75" customHeight="1">
      <c r="A409" s="33"/>
      <c r="B409" s="166"/>
      <c r="C409" s="167" t="s">
        <v>661</v>
      </c>
      <c r="D409" s="167" t="s">
        <v>133</v>
      </c>
      <c r="E409" s="168" t="s">
        <v>662</v>
      </c>
      <c r="F409" s="169" t="s">
        <v>663</v>
      </c>
      <c r="G409" s="170" t="s">
        <v>214</v>
      </c>
      <c r="H409" s="171">
        <v>81</v>
      </c>
      <c r="I409" s="172"/>
      <c r="J409" s="173">
        <f>ROUND(I409*H409,2)</f>
        <v>0</v>
      </c>
      <c r="K409" s="169" t="s">
        <v>137</v>
      </c>
      <c r="L409" s="34"/>
      <c r="M409" s="174" t="s">
        <v>1</v>
      </c>
      <c r="N409" s="175" t="s">
        <v>42</v>
      </c>
      <c r="O409" s="59"/>
      <c r="P409" s="176">
        <f>O409*H409</f>
        <v>0</v>
      </c>
      <c r="Q409" s="176">
        <v>0</v>
      </c>
      <c r="R409" s="176">
        <f>Q409*H409</f>
        <v>0</v>
      </c>
      <c r="S409" s="176">
        <v>0</v>
      </c>
      <c r="T409" s="177">
        <f>S409*H409</f>
        <v>0</v>
      </c>
      <c r="U409" s="33"/>
      <c r="V409" s="33"/>
      <c r="W409" s="33"/>
      <c r="X409" s="33"/>
      <c r="Y409" s="33"/>
      <c r="Z409" s="33"/>
      <c r="AA409" s="33"/>
      <c r="AB409" s="33"/>
      <c r="AC409" s="33"/>
      <c r="AD409" s="33"/>
      <c r="AE409" s="33"/>
      <c r="AR409" s="178" t="s">
        <v>295</v>
      </c>
      <c r="AT409" s="178" t="s">
        <v>133</v>
      </c>
      <c r="AU409" s="178" t="s">
        <v>86</v>
      </c>
      <c r="AY409" s="18" t="s">
        <v>130</v>
      </c>
      <c r="BE409" s="179">
        <f>IF(N409="základní",J409,0)</f>
        <v>0</v>
      </c>
      <c r="BF409" s="179">
        <f>IF(N409="snížená",J409,0)</f>
        <v>0</v>
      </c>
      <c r="BG409" s="179">
        <f>IF(N409="zákl. přenesená",J409,0)</f>
        <v>0</v>
      </c>
      <c r="BH409" s="179">
        <f>IF(N409="sníž. přenesená",J409,0)</f>
        <v>0</v>
      </c>
      <c r="BI409" s="179">
        <f>IF(N409="nulová",J409,0)</f>
        <v>0</v>
      </c>
      <c r="BJ409" s="18" t="s">
        <v>84</v>
      </c>
      <c r="BK409" s="179">
        <f>ROUND(I409*H409,2)</f>
        <v>0</v>
      </c>
      <c r="BL409" s="18" t="s">
        <v>295</v>
      </c>
      <c r="BM409" s="178" t="s">
        <v>664</v>
      </c>
    </row>
    <row r="410" spans="1:65" s="2" customFormat="1" ht="19.5">
      <c r="A410" s="33"/>
      <c r="B410" s="34"/>
      <c r="C410" s="33"/>
      <c r="D410" s="180" t="s">
        <v>143</v>
      </c>
      <c r="E410" s="33"/>
      <c r="F410" s="181" t="s">
        <v>665</v>
      </c>
      <c r="G410" s="33"/>
      <c r="H410" s="33"/>
      <c r="I410" s="102"/>
      <c r="J410" s="33"/>
      <c r="K410" s="33"/>
      <c r="L410" s="34"/>
      <c r="M410" s="182"/>
      <c r="N410" s="183"/>
      <c r="O410" s="59"/>
      <c r="P410" s="59"/>
      <c r="Q410" s="59"/>
      <c r="R410" s="59"/>
      <c r="S410" s="59"/>
      <c r="T410" s="60"/>
      <c r="U410" s="33"/>
      <c r="V410" s="33"/>
      <c r="W410" s="33"/>
      <c r="X410" s="33"/>
      <c r="Y410" s="33"/>
      <c r="Z410" s="33"/>
      <c r="AA410" s="33"/>
      <c r="AB410" s="33"/>
      <c r="AC410" s="33"/>
      <c r="AD410" s="33"/>
      <c r="AE410" s="33"/>
      <c r="AT410" s="18" t="s">
        <v>143</v>
      </c>
      <c r="AU410" s="18" t="s">
        <v>86</v>
      </c>
    </row>
    <row r="411" spans="1:65" s="13" customFormat="1">
      <c r="B411" s="188"/>
      <c r="D411" s="180" t="s">
        <v>205</v>
      </c>
      <c r="E411" s="189" t="s">
        <v>1</v>
      </c>
      <c r="F411" s="190" t="s">
        <v>666</v>
      </c>
      <c r="H411" s="191">
        <v>81</v>
      </c>
      <c r="I411" s="192"/>
      <c r="L411" s="188"/>
      <c r="M411" s="193"/>
      <c r="N411" s="194"/>
      <c r="O411" s="194"/>
      <c r="P411" s="194"/>
      <c r="Q411" s="194"/>
      <c r="R411" s="194"/>
      <c r="S411" s="194"/>
      <c r="T411" s="195"/>
      <c r="AT411" s="189" t="s">
        <v>205</v>
      </c>
      <c r="AU411" s="189" t="s">
        <v>86</v>
      </c>
      <c r="AV411" s="13" t="s">
        <v>86</v>
      </c>
      <c r="AW411" s="13" t="s">
        <v>32</v>
      </c>
      <c r="AX411" s="13" t="s">
        <v>84</v>
      </c>
      <c r="AY411" s="189" t="s">
        <v>130</v>
      </c>
    </row>
    <row r="412" spans="1:65" s="2" customFormat="1" ht="21.75" customHeight="1">
      <c r="A412" s="33"/>
      <c r="B412" s="166"/>
      <c r="C412" s="219" t="s">
        <v>667</v>
      </c>
      <c r="D412" s="219" t="s">
        <v>357</v>
      </c>
      <c r="E412" s="220" t="s">
        <v>668</v>
      </c>
      <c r="F412" s="221" t="s">
        <v>669</v>
      </c>
      <c r="G412" s="222" t="s">
        <v>214</v>
      </c>
      <c r="H412" s="223">
        <v>27.54</v>
      </c>
      <c r="I412" s="224"/>
      <c r="J412" s="225">
        <f>ROUND(I412*H412,2)</f>
        <v>0</v>
      </c>
      <c r="K412" s="221" t="s">
        <v>137</v>
      </c>
      <c r="L412" s="226"/>
      <c r="M412" s="227" t="s">
        <v>1</v>
      </c>
      <c r="N412" s="228" t="s">
        <v>42</v>
      </c>
      <c r="O412" s="59"/>
      <c r="P412" s="176">
        <f>O412*H412</f>
        <v>0</v>
      </c>
      <c r="Q412" s="176">
        <v>2.0999999999999999E-3</v>
      </c>
      <c r="R412" s="176">
        <f>Q412*H412</f>
        <v>5.7833999999999997E-2</v>
      </c>
      <c r="S412" s="176">
        <v>0</v>
      </c>
      <c r="T412" s="177">
        <f>S412*H412</f>
        <v>0</v>
      </c>
      <c r="U412" s="33"/>
      <c r="V412" s="33"/>
      <c r="W412" s="33"/>
      <c r="X412" s="33"/>
      <c r="Y412" s="33"/>
      <c r="Z412" s="33"/>
      <c r="AA412" s="33"/>
      <c r="AB412" s="33"/>
      <c r="AC412" s="33"/>
      <c r="AD412" s="33"/>
      <c r="AE412" s="33"/>
      <c r="AR412" s="178" t="s">
        <v>387</v>
      </c>
      <c r="AT412" s="178" t="s">
        <v>357</v>
      </c>
      <c r="AU412" s="178" t="s">
        <v>86</v>
      </c>
      <c r="AY412" s="18" t="s">
        <v>130</v>
      </c>
      <c r="BE412" s="179">
        <f>IF(N412="základní",J412,0)</f>
        <v>0</v>
      </c>
      <c r="BF412" s="179">
        <f>IF(N412="snížená",J412,0)</f>
        <v>0</v>
      </c>
      <c r="BG412" s="179">
        <f>IF(N412="zákl. přenesená",J412,0)</f>
        <v>0</v>
      </c>
      <c r="BH412" s="179">
        <f>IF(N412="sníž. přenesená",J412,0)</f>
        <v>0</v>
      </c>
      <c r="BI412" s="179">
        <f>IF(N412="nulová",J412,0)</f>
        <v>0</v>
      </c>
      <c r="BJ412" s="18" t="s">
        <v>84</v>
      </c>
      <c r="BK412" s="179">
        <f>ROUND(I412*H412,2)</f>
        <v>0</v>
      </c>
      <c r="BL412" s="18" t="s">
        <v>295</v>
      </c>
      <c r="BM412" s="178" t="s">
        <v>670</v>
      </c>
    </row>
    <row r="413" spans="1:65" s="13" customFormat="1">
      <c r="B413" s="188"/>
      <c r="D413" s="180" t="s">
        <v>205</v>
      </c>
      <c r="E413" s="189" t="s">
        <v>1</v>
      </c>
      <c r="F413" s="190" t="s">
        <v>671</v>
      </c>
      <c r="H413" s="191">
        <v>27.54</v>
      </c>
      <c r="I413" s="192"/>
      <c r="L413" s="188"/>
      <c r="M413" s="193"/>
      <c r="N413" s="194"/>
      <c r="O413" s="194"/>
      <c r="P413" s="194"/>
      <c r="Q413" s="194"/>
      <c r="R413" s="194"/>
      <c r="S413" s="194"/>
      <c r="T413" s="195"/>
      <c r="AT413" s="189" t="s">
        <v>205</v>
      </c>
      <c r="AU413" s="189" t="s">
        <v>86</v>
      </c>
      <c r="AV413" s="13" t="s">
        <v>86</v>
      </c>
      <c r="AW413" s="13" t="s">
        <v>32</v>
      </c>
      <c r="AX413" s="13" t="s">
        <v>84</v>
      </c>
      <c r="AY413" s="189" t="s">
        <v>130</v>
      </c>
    </row>
    <row r="414" spans="1:65" s="2" customFormat="1" ht="21.75" customHeight="1">
      <c r="A414" s="33"/>
      <c r="B414" s="166"/>
      <c r="C414" s="219" t="s">
        <v>672</v>
      </c>
      <c r="D414" s="219" t="s">
        <v>357</v>
      </c>
      <c r="E414" s="220" t="s">
        <v>673</v>
      </c>
      <c r="F414" s="221" t="s">
        <v>674</v>
      </c>
      <c r="G414" s="222" t="s">
        <v>214</v>
      </c>
      <c r="H414" s="223">
        <v>55.08</v>
      </c>
      <c r="I414" s="224"/>
      <c r="J414" s="225">
        <f>ROUND(I414*H414,2)</f>
        <v>0</v>
      </c>
      <c r="K414" s="221" t="s">
        <v>137</v>
      </c>
      <c r="L414" s="226"/>
      <c r="M414" s="227" t="s">
        <v>1</v>
      </c>
      <c r="N414" s="228" t="s">
        <v>42</v>
      </c>
      <c r="O414" s="59"/>
      <c r="P414" s="176">
        <f>O414*H414</f>
        <v>0</v>
      </c>
      <c r="Q414" s="176">
        <v>4.1999999999999997E-3</v>
      </c>
      <c r="R414" s="176">
        <f>Q414*H414</f>
        <v>0.23133599999999999</v>
      </c>
      <c r="S414" s="176">
        <v>0</v>
      </c>
      <c r="T414" s="177">
        <f>S414*H414</f>
        <v>0</v>
      </c>
      <c r="U414" s="33"/>
      <c r="V414" s="33"/>
      <c r="W414" s="33"/>
      <c r="X414" s="33"/>
      <c r="Y414" s="33"/>
      <c r="Z414" s="33"/>
      <c r="AA414" s="33"/>
      <c r="AB414" s="33"/>
      <c r="AC414" s="33"/>
      <c r="AD414" s="33"/>
      <c r="AE414" s="33"/>
      <c r="AR414" s="178" t="s">
        <v>387</v>
      </c>
      <c r="AT414" s="178" t="s">
        <v>357</v>
      </c>
      <c r="AU414" s="178" t="s">
        <v>86</v>
      </c>
      <c r="AY414" s="18" t="s">
        <v>130</v>
      </c>
      <c r="BE414" s="179">
        <f>IF(N414="základní",J414,0)</f>
        <v>0</v>
      </c>
      <c r="BF414" s="179">
        <f>IF(N414="snížená",J414,0)</f>
        <v>0</v>
      </c>
      <c r="BG414" s="179">
        <f>IF(N414="zákl. přenesená",J414,0)</f>
        <v>0</v>
      </c>
      <c r="BH414" s="179">
        <f>IF(N414="sníž. přenesená",J414,0)</f>
        <v>0</v>
      </c>
      <c r="BI414" s="179">
        <f>IF(N414="nulová",J414,0)</f>
        <v>0</v>
      </c>
      <c r="BJ414" s="18" t="s">
        <v>84</v>
      </c>
      <c r="BK414" s="179">
        <f>ROUND(I414*H414,2)</f>
        <v>0</v>
      </c>
      <c r="BL414" s="18" t="s">
        <v>295</v>
      </c>
      <c r="BM414" s="178" t="s">
        <v>675</v>
      </c>
    </row>
    <row r="415" spans="1:65" s="13" customFormat="1">
      <c r="B415" s="188"/>
      <c r="D415" s="180" t="s">
        <v>205</v>
      </c>
      <c r="E415" s="189" t="s">
        <v>1</v>
      </c>
      <c r="F415" s="190" t="s">
        <v>676</v>
      </c>
      <c r="H415" s="191">
        <v>55.08</v>
      </c>
      <c r="I415" s="192"/>
      <c r="L415" s="188"/>
      <c r="M415" s="193"/>
      <c r="N415" s="194"/>
      <c r="O415" s="194"/>
      <c r="P415" s="194"/>
      <c r="Q415" s="194"/>
      <c r="R415" s="194"/>
      <c r="S415" s="194"/>
      <c r="T415" s="195"/>
      <c r="AT415" s="189" t="s">
        <v>205</v>
      </c>
      <c r="AU415" s="189" t="s">
        <v>86</v>
      </c>
      <c r="AV415" s="13" t="s">
        <v>86</v>
      </c>
      <c r="AW415" s="13" t="s">
        <v>32</v>
      </c>
      <c r="AX415" s="13" t="s">
        <v>84</v>
      </c>
      <c r="AY415" s="189" t="s">
        <v>130</v>
      </c>
    </row>
    <row r="416" spans="1:65" s="2" customFormat="1" ht="21.75" customHeight="1">
      <c r="A416" s="33"/>
      <c r="B416" s="166"/>
      <c r="C416" s="167" t="s">
        <v>677</v>
      </c>
      <c r="D416" s="167" t="s">
        <v>133</v>
      </c>
      <c r="E416" s="168" t="s">
        <v>678</v>
      </c>
      <c r="F416" s="169" t="s">
        <v>679</v>
      </c>
      <c r="G416" s="170" t="s">
        <v>233</v>
      </c>
      <c r="H416" s="171">
        <v>0.28899999999999998</v>
      </c>
      <c r="I416" s="172"/>
      <c r="J416" s="173">
        <f>ROUND(I416*H416,2)</f>
        <v>0</v>
      </c>
      <c r="K416" s="169" t="s">
        <v>137</v>
      </c>
      <c r="L416" s="34"/>
      <c r="M416" s="174" t="s">
        <v>1</v>
      </c>
      <c r="N416" s="175" t="s">
        <v>42</v>
      </c>
      <c r="O416" s="59"/>
      <c r="P416" s="176">
        <f>O416*H416</f>
        <v>0</v>
      </c>
      <c r="Q416" s="176">
        <v>0</v>
      </c>
      <c r="R416" s="176">
        <f>Q416*H416</f>
        <v>0</v>
      </c>
      <c r="S416" s="176">
        <v>0</v>
      </c>
      <c r="T416" s="177">
        <f>S416*H416</f>
        <v>0</v>
      </c>
      <c r="U416" s="33"/>
      <c r="V416" s="33"/>
      <c r="W416" s="33"/>
      <c r="X416" s="33"/>
      <c r="Y416" s="33"/>
      <c r="Z416" s="33"/>
      <c r="AA416" s="33"/>
      <c r="AB416" s="33"/>
      <c r="AC416" s="33"/>
      <c r="AD416" s="33"/>
      <c r="AE416" s="33"/>
      <c r="AR416" s="178" t="s">
        <v>295</v>
      </c>
      <c r="AT416" s="178" t="s">
        <v>133</v>
      </c>
      <c r="AU416" s="178" t="s">
        <v>86</v>
      </c>
      <c r="AY416" s="18" t="s">
        <v>130</v>
      </c>
      <c r="BE416" s="179">
        <f>IF(N416="základní",J416,0)</f>
        <v>0</v>
      </c>
      <c r="BF416" s="179">
        <f>IF(N416="snížená",J416,0)</f>
        <v>0</v>
      </c>
      <c r="BG416" s="179">
        <f>IF(N416="zákl. přenesená",J416,0)</f>
        <v>0</v>
      </c>
      <c r="BH416" s="179">
        <f>IF(N416="sníž. přenesená",J416,0)</f>
        <v>0</v>
      </c>
      <c r="BI416" s="179">
        <f>IF(N416="nulová",J416,0)</f>
        <v>0</v>
      </c>
      <c r="BJ416" s="18" t="s">
        <v>84</v>
      </c>
      <c r="BK416" s="179">
        <f>ROUND(I416*H416,2)</f>
        <v>0</v>
      </c>
      <c r="BL416" s="18" t="s">
        <v>295</v>
      </c>
      <c r="BM416" s="178" t="s">
        <v>680</v>
      </c>
    </row>
    <row r="417" spans="1:65" s="2" customFormat="1" ht="21.75" customHeight="1">
      <c r="A417" s="33"/>
      <c r="B417" s="166"/>
      <c r="C417" s="167" t="s">
        <v>681</v>
      </c>
      <c r="D417" s="167" t="s">
        <v>133</v>
      </c>
      <c r="E417" s="168" t="s">
        <v>682</v>
      </c>
      <c r="F417" s="169" t="s">
        <v>683</v>
      </c>
      <c r="G417" s="170" t="s">
        <v>233</v>
      </c>
      <c r="H417" s="171">
        <v>0.28899999999999998</v>
      </c>
      <c r="I417" s="172"/>
      <c r="J417" s="173">
        <f>ROUND(I417*H417,2)</f>
        <v>0</v>
      </c>
      <c r="K417" s="169" t="s">
        <v>137</v>
      </c>
      <c r="L417" s="34"/>
      <c r="M417" s="174" t="s">
        <v>1</v>
      </c>
      <c r="N417" s="175" t="s">
        <v>42</v>
      </c>
      <c r="O417" s="59"/>
      <c r="P417" s="176">
        <f>O417*H417</f>
        <v>0</v>
      </c>
      <c r="Q417" s="176">
        <v>0</v>
      </c>
      <c r="R417" s="176">
        <f>Q417*H417</f>
        <v>0</v>
      </c>
      <c r="S417" s="176">
        <v>0</v>
      </c>
      <c r="T417" s="177">
        <f>S417*H417</f>
        <v>0</v>
      </c>
      <c r="U417" s="33"/>
      <c r="V417" s="33"/>
      <c r="W417" s="33"/>
      <c r="X417" s="33"/>
      <c r="Y417" s="33"/>
      <c r="Z417" s="33"/>
      <c r="AA417" s="33"/>
      <c r="AB417" s="33"/>
      <c r="AC417" s="33"/>
      <c r="AD417" s="33"/>
      <c r="AE417" s="33"/>
      <c r="AR417" s="178" t="s">
        <v>295</v>
      </c>
      <c r="AT417" s="178" t="s">
        <v>133</v>
      </c>
      <c r="AU417" s="178" t="s">
        <v>86</v>
      </c>
      <c r="AY417" s="18" t="s">
        <v>130</v>
      </c>
      <c r="BE417" s="179">
        <f>IF(N417="základní",J417,0)</f>
        <v>0</v>
      </c>
      <c r="BF417" s="179">
        <f>IF(N417="snížená",J417,0)</f>
        <v>0</v>
      </c>
      <c r="BG417" s="179">
        <f>IF(N417="zákl. přenesená",J417,0)</f>
        <v>0</v>
      </c>
      <c r="BH417" s="179">
        <f>IF(N417="sníž. přenesená",J417,0)</f>
        <v>0</v>
      </c>
      <c r="BI417" s="179">
        <f>IF(N417="nulová",J417,0)</f>
        <v>0</v>
      </c>
      <c r="BJ417" s="18" t="s">
        <v>84</v>
      </c>
      <c r="BK417" s="179">
        <f>ROUND(I417*H417,2)</f>
        <v>0</v>
      </c>
      <c r="BL417" s="18" t="s">
        <v>295</v>
      </c>
      <c r="BM417" s="178" t="s">
        <v>684</v>
      </c>
    </row>
    <row r="418" spans="1:65" s="12" customFormat="1" ht="22.9" customHeight="1">
      <c r="B418" s="153"/>
      <c r="D418" s="154" t="s">
        <v>76</v>
      </c>
      <c r="E418" s="164" t="s">
        <v>685</v>
      </c>
      <c r="F418" s="164" t="s">
        <v>686</v>
      </c>
      <c r="I418" s="156"/>
      <c r="J418" s="165">
        <f>BK418</f>
        <v>0</v>
      </c>
      <c r="L418" s="153"/>
      <c r="M418" s="158"/>
      <c r="N418" s="159"/>
      <c r="O418" s="159"/>
      <c r="P418" s="160">
        <f>P419</f>
        <v>0</v>
      </c>
      <c r="Q418" s="159"/>
      <c r="R418" s="160">
        <f>R419</f>
        <v>0</v>
      </c>
      <c r="S418" s="159"/>
      <c r="T418" s="161">
        <f>T419</f>
        <v>0</v>
      </c>
      <c r="AR418" s="154" t="s">
        <v>86</v>
      </c>
      <c r="AT418" s="162" t="s">
        <v>76</v>
      </c>
      <c r="AU418" s="162" t="s">
        <v>84</v>
      </c>
      <c r="AY418" s="154" t="s">
        <v>130</v>
      </c>
      <c r="BK418" s="163">
        <f>BK419</f>
        <v>0</v>
      </c>
    </row>
    <row r="419" spans="1:65" s="2" customFormat="1" ht="16.5" customHeight="1">
      <c r="A419" s="33"/>
      <c r="B419" s="166"/>
      <c r="C419" s="167" t="s">
        <v>687</v>
      </c>
      <c r="D419" s="167" t="s">
        <v>133</v>
      </c>
      <c r="E419" s="168" t="s">
        <v>688</v>
      </c>
      <c r="F419" s="169" t="s">
        <v>689</v>
      </c>
      <c r="G419" s="170" t="s">
        <v>136</v>
      </c>
      <c r="H419" s="171">
        <v>1</v>
      </c>
      <c r="I419" s="172"/>
      <c r="J419" s="173">
        <f>ROUND(I419*H419,2)</f>
        <v>0</v>
      </c>
      <c r="K419" s="169" t="s">
        <v>1</v>
      </c>
      <c r="L419" s="34"/>
      <c r="M419" s="174" t="s">
        <v>1</v>
      </c>
      <c r="N419" s="175" t="s">
        <v>42</v>
      </c>
      <c r="O419" s="59"/>
      <c r="P419" s="176">
        <f>O419*H419</f>
        <v>0</v>
      </c>
      <c r="Q419" s="176">
        <v>0</v>
      </c>
      <c r="R419" s="176">
        <f>Q419*H419</f>
        <v>0</v>
      </c>
      <c r="S419" s="176">
        <v>0</v>
      </c>
      <c r="T419" s="177">
        <f>S419*H419</f>
        <v>0</v>
      </c>
      <c r="U419" s="33"/>
      <c r="V419" s="33"/>
      <c r="W419" s="33"/>
      <c r="X419" s="33"/>
      <c r="Y419" s="33"/>
      <c r="Z419" s="33"/>
      <c r="AA419" s="33"/>
      <c r="AB419" s="33"/>
      <c r="AC419" s="33"/>
      <c r="AD419" s="33"/>
      <c r="AE419" s="33"/>
      <c r="AR419" s="178" t="s">
        <v>295</v>
      </c>
      <c r="AT419" s="178" t="s">
        <v>133</v>
      </c>
      <c r="AU419" s="178" t="s">
        <v>86</v>
      </c>
      <c r="AY419" s="18" t="s">
        <v>130</v>
      </c>
      <c r="BE419" s="179">
        <f>IF(N419="základní",J419,0)</f>
        <v>0</v>
      </c>
      <c r="BF419" s="179">
        <f>IF(N419="snížená",J419,0)</f>
        <v>0</v>
      </c>
      <c r="BG419" s="179">
        <f>IF(N419="zákl. přenesená",J419,0)</f>
        <v>0</v>
      </c>
      <c r="BH419" s="179">
        <f>IF(N419="sníž. přenesená",J419,0)</f>
        <v>0</v>
      </c>
      <c r="BI419" s="179">
        <f>IF(N419="nulová",J419,0)</f>
        <v>0</v>
      </c>
      <c r="BJ419" s="18" t="s">
        <v>84</v>
      </c>
      <c r="BK419" s="179">
        <f>ROUND(I419*H419,2)</f>
        <v>0</v>
      </c>
      <c r="BL419" s="18" t="s">
        <v>295</v>
      </c>
      <c r="BM419" s="178" t="s">
        <v>690</v>
      </c>
    </row>
    <row r="420" spans="1:65" s="12" customFormat="1" ht="22.9" customHeight="1">
      <c r="B420" s="153"/>
      <c r="D420" s="154" t="s">
        <v>76</v>
      </c>
      <c r="E420" s="164" t="s">
        <v>691</v>
      </c>
      <c r="F420" s="164" t="s">
        <v>692</v>
      </c>
      <c r="I420" s="156"/>
      <c r="J420" s="165">
        <f>BK420</f>
        <v>0</v>
      </c>
      <c r="L420" s="153"/>
      <c r="M420" s="158"/>
      <c r="N420" s="159"/>
      <c r="O420" s="159"/>
      <c r="P420" s="160">
        <f>P421</f>
        <v>0</v>
      </c>
      <c r="Q420" s="159"/>
      <c r="R420" s="160">
        <f>R421</f>
        <v>0</v>
      </c>
      <c r="S420" s="159"/>
      <c r="T420" s="161">
        <f>T421</f>
        <v>0</v>
      </c>
      <c r="AR420" s="154" t="s">
        <v>86</v>
      </c>
      <c r="AT420" s="162" t="s">
        <v>76</v>
      </c>
      <c r="AU420" s="162" t="s">
        <v>84</v>
      </c>
      <c r="AY420" s="154" t="s">
        <v>130</v>
      </c>
      <c r="BK420" s="163">
        <f>BK421</f>
        <v>0</v>
      </c>
    </row>
    <row r="421" spans="1:65" s="2" customFormat="1" ht="16.5" customHeight="1">
      <c r="A421" s="33"/>
      <c r="B421" s="166"/>
      <c r="C421" s="167" t="s">
        <v>693</v>
      </c>
      <c r="D421" s="167" t="s">
        <v>133</v>
      </c>
      <c r="E421" s="168" t="s">
        <v>694</v>
      </c>
      <c r="F421" s="169" t="s">
        <v>695</v>
      </c>
      <c r="G421" s="170" t="s">
        <v>136</v>
      </c>
      <c r="H421" s="171">
        <v>1</v>
      </c>
      <c r="I421" s="172"/>
      <c r="J421" s="173">
        <f>ROUND(I421*H421,2)</f>
        <v>0</v>
      </c>
      <c r="K421" s="169" t="s">
        <v>1</v>
      </c>
      <c r="L421" s="34"/>
      <c r="M421" s="174" t="s">
        <v>1</v>
      </c>
      <c r="N421" s="175" t="s">
        <v>42</v>
      </c>
      <c r="O421" s="59"/>
      <c r="P421" s="176">
        <f>O421*H421</f>
        <v>0</v>
      </c>
      <c r="Q421" s="176">
        <v>0</v>
      </c>
      <c r="R421" s="176">
        <f>Q421*H421</f>
        <v>0</v>
      </c>
      <c r="S421" s="176">
        <v>0</v>
      </c>
      <c r="T421" s="177">
        <f>S421*H421</f>
        <v>0</v>
      </c>
      <c r="U421" s="33"/>
      <c r="V421" s="33"/>
      <c r="W421" s="33"/>
      <c r="X421" s="33"/>
      <c r="Y421" s="33"/>
      <c r="Z421" s="33"/>
      <c r="AA421" s="33"/>
      <c r="AB421" s="33"/>
      <c r="AC421" s="33"/>
      <c r="AD421" s="33"/>
      <c r="AE421" s="33"/>
      <c r="AR421" s="178" t="s">
        <v>295</v>
      </c>
      <c r="AT421" s="178" t="s">
        <v>133</v>
      </c>
      <c r="AU421" s="178" t="s">
        <v>86</v>
      </c>
      <c r="AY421" s="18" t="s">
        <v>130</v>
      </c>
      <c r="BE421" s="179">
        <f>IF(N421="základní",J421,0)</f>
        <v>0</v>
      </c>
      <c r="BF421" s="179">
        <f>IF(N421="snížená",J421,0)</f>
        <v>0</v>
      </c>
      <c r="BG421" s="179">
        <f>IF(N421="zákl. přenesená",J421,0)</f>
        <v>0</v>
      </c>
      <c r="BH421" s="179">
        <f>IF(N421="sníž. přenesená",J421,0)</f>
        <v>0</v>
      </c>
      <c r="BI421" s="179">
        <f>IF(N421="nulová",J421,0)</f>
        <v>0</v>
      </c>
      <c r="BJ421" s="18" t="s">
        <v>84</v>
      </c>
      <c r="BK421" s="179">
        <f>ROUND(I421*H421,2)</f>
        <v>0</v>
      </c>
      <c r="BL421" s="18" t="s">
        <v>295</v>
      </c>
      <c r="BM421" s="178" t="s">
        <v>696</v>
      </c>
    </row>
    <row r="422" spans="1:65" s="12" customFormat="1" ht="22.9" customHeight="1">
      <c r="B422" s="153"/>
      <c r="D422" s="154" t="s">
        <v>76</v>
      </c>
      <c r="E422" s="164" t="s">
        <v>697</v>
      </c>
      <c r="F422" s="164" t="s">
        <v>698</v>
      </c>
      <c r="I422" s="156"/>
      <c r="J422" s="165">
        <f>BK422</f>
        <v>0</v>
      </c>
      <c r="L422" s="153"/>
      <c r="M422" s="158"/>
      <c r="N422" s="159"/>
      <c r="O422" s="159"/>
      <c r="P422" s="160">
        <f>SUM(P423:P426)</f>
        <v>0</v>
      </c>
      <c r="Q422" s="159"/>
      <c r="R422" s="160">
        <f>SUM(R423:R426)</f>
        <v>0</v>
      </c>
      <c r="S422" s="159"/>
      <c r="T422" s="161">
        <f>SUM(T423:T426)</f>
        <v>0</v>
      </c>
      <c r="AR422" s="154" t="s">
        <v>86</v>
      </c>
      <c r="AT422" s="162" t="s">
        <v>76</v>
      </c>
      <c r="AU422" s="162" t="s">
        <v>84</v>
      </c>
      <c r="AY422" s="154" t="s">
        <v>130</v>
      </c>
      <c r="BK422" s="163">
        <f>SUM(BK423:BK426)</f>
        <v>0</v>
      </c>
    </row>
    <row r="423" spans="1:65" s="2" customFormat="1" ht="16.5" customHeight="1">
      <c r="A423" s="33"/>
      <c r="B423" s="166"/>
      <c r="C423" s="167" t="s">
        <v>699</v>
      </c>
      <c r="D423" s="167" t="s">
        <v>133</v>
      </c>
      <c r="E423" s="168" t="s">
        <v>700</v>
      </c>
      <c r="F423" s="169" t="s">
        <v>701</v>
      </c>
      <c r="G423" s="170" t="s">
        <v>136</v>
      </c>
      <c r="H423" s="171">
        <v>1</v>
      </c>
      <c r="I423" s="172"/>
      <c r="J423" s="173">
        <f>ROUND(I423*H423,2)</f>
        <v>0</v>
      </c>
      <c r="K423" s="169" t="s">
        <v>1</v>
      </c>
      <c r="L423" s="34"/>
      <c r="M423" s="174" t="s">
        <v>1</v>
      </c>
      <c r="N423" s="175" t="s">
        <v>42</v>
      </c>
      <c r="O423" s="59"/>
      <c r="P423" s="176">
        <f>O423*H423</f>
        <v>0</v>
      </c>
      <c r="Q423" s="176">
        <v>0</v>
      </c>
      <c r="R423" s="176">
        <f>Q423*H423</f>
        <v>0</v>
      </c>
      <c r="S423" s="176">
        <v>0</v>
      </c>
      <c r="T423" s="177">
        <f>S423*H423</f>
        <v>0</v>
      </c>
      <c r="U423" s="33"/>
      <c r="V423" s="33"/>
      <c r="W423" s="33"/>
      <c r="X423" s="33"/>
      <c r="Y423" s="33"/>
      <c r="Z423" s="33"/>
      <c r="AA423" s="33"/>
      <c r="AB423" s="33"/>
      <c r="AC423" s="33"/>
      <c r="AD423" s="33"/>
      <c r="AE423" s="33"/>
      <c r="AR423" s="178" t="s">
        <v>295</v>
      </c>
      <c r="AT423" s="178" t="s">
        <v>133</v>
      </c>
      <c r="AU423" s="178" t="s">
        <v>86</v>
      </c>
      <c r="AY423" s="18" t="s">
        <v>130</v>
      </c>
      <c r="BE423" s="179">
        <f>IF(N423="základní",J423,0)</f>
        <v>0</v>
      </c>
      <c r="BF423" s="179">
        <f>IF(N423="snížená",J423,0)</f>
        <v>0</v>
      </c>
      <c r="BG423" s="179">
        <f>IF(N423="zákl. přenesená",J423,0)</f>
        <v>0</v>
      </c>
      <c r="BH423" s="179">
        <f>IF(N423="sníž. přenesená",J423,0)</f>
        <v>0</v>
      </c>
      <c r="BI423" s="179">
        <f>IF(N423="nulová",J423,0)</f>
        <v>0</v>
      </c>
      <c r="BJ423" s="18" t="s">
        <v>84</v>
      </c>
      <c r="BK423" s="179">
        <f>ROUND(I423*H423,2)</f>
        <v>0</v>
      </c>
      <c r="BL423" s="18" t="s">
        <v>295</v>
      </c>
      <c r="BM423" s="178" t="s">
        <v>702</v>
      </c>
    </row>
    <row r="424" spans="1:65" s="2" customFormat="1" ht="19.5">
      <c r="A424" s="33"/>
      <c r="B424" s="34"/>
      <c r="C424" s="33"/>
      <c r="D424" s="180" t="s">
        <v>143</v>
      </c>
      <c r="E424" s="33"/>
      <c r="F424" s="181" t="s">
        <v>703</v>
      </c>
      <c r="G424" s="33"/>
      <c r="H424" s="33"/>
      <c r="I424" s="102"/>
      <c r="J424" s="33"/>
      <c r="K424" s="33"/>
      <c r="L424" s="34"/>
      <c r="M424" s="182"/>
      <c r="N424" s="183"/>
      <c r="O424" s="59"/>
      <c r="P424" s="59"/>
      <c r="Q424" s="59"/>
      <c r="R424" s="59"/>
      <c r="S424" s="59"/>
      <c r="T424" s="60"/>
      <c r="U424" s="33"/>
      <c r="V424" s="33"/>
      <c r="W424" s="33"/>
      <c r="X424" s="33"/>
      <c r="Y424" s="33"/>
      <c r="Z424" s="33"/>
      <c r="AA424" s="33"/>
      <c r="AB424" s="33"/>
      <c r="AC424" s="33"/>
      <c r="AD424" s="33"/>
      <c r="AE424" s="33"/>
      <c r="AT424" s="18" t="s">
        <v>143</v>
      </c>
      <c r="AU424" s="18" t="s">
        <v>86</v>
      </c>
    </row>
    <row r="425" spans="1:65" s="2" customFormat="1" ht="16.5" customHeight="1">
      <c r="A425" s="33"/>
      <c r="B425" s="166"/>
      <c r="C425" s="167" t="s">
        <v>704</v>
      </c>
      <c r="D425" s="167" t="s">
        <v>133</v>
      </c>
      <c r="E425" s="168" t="s">
        <v>705</v>
      </c>
      <c r="F425" s="169" t="s">
        <v>706</v>
      </c>
      <c r="G425" s="170" t="s">
        <v>136</v>
      </c>
      <c r="H425" s="171">
        <v>1</v>
      </c>
      <c r="I425" s="172"/>
      <c r="J425" s="173">
        <f>ROUND(I425*H425,2)</f>
        <v>0</v>
      </c>
      <c r="K425" s="169" t="s">
        <v>1</v>
      </c>
      <c r="L425" s="34"/>
      <c r="M425" s="174" t="s">
        <v>1</v>
      </c>
      <c r="N425" s="175" t="s">
        <v>42</v>
      </c>
      <c r="O425" s="59"/>
      <c r="P425" s="176">
        <f>O425*H425</f>
        <v>0</v>
      </c>
      <c r="Q425" s="176">
        <v>0</v>
      </c>
      <c r="R425" s="176">
        <f>Q425*H425</f>
        <v>0</v>
      </c>
      <c r="S425" s="176">
        <v>0</v>
      </c>
      <c r="T425" s="177">
        <f>S425*H425</f>
        <v>0</v>
      </c>
      <c r="U425" s="33"/>
      <c r="V425" s="33"/>
      <c r="W425" s="33"/>
      <c r="X425" s="33"/>
      <c r="Y425" s="33"/>
      <c r="Z425" s="33"/>
      <c r="AA425" s="33"/>
      <c r="AB425" s="33"/>
      <c r="AC425" s="33"/>
      <c r="AD425" s="33"/>
      <c r="AE425" s="33"/>
      <c r="AR425" s="178" t="s">
        <v>295</v>
      </c>
      <c r="AT425" s="178" t="s">
        <v>133</v>
      </c>
      <c r="AU425" s="178" t="s">
        <v>86</v>
      </c>
      <c r="AY425" s="18" t="s">
        <v>130</v>
      </c>
      <c r="BE425" s="179">
        <f>IF(N425="základní",J425,0)</f>
        <v>0</v>
      </c>
      <c r="BF425" s="179">
        <f>IF(N425="snížená",J425,0)</f>
        <v>0</v>
      </c>
      <c r="BG425" s="179">
        <f>IF(N425="zákl. přenesená",J425,0)</f>
        <v>0</v>
      </c>
      <c r="BH425" s="179">
        <f>IF(N425="sníž. přenesená",J425,0)</f>
        <v>0</v>
      </c>
      <c r="BI425" s="179">
        <f>IF(N425="nulová",J425,0)</f>
        <v>0</v>
      </c>
      <c r="BJ425" s="18" t="s">
        <v>84</v>
      </c>
      <c r="BK425" s="179">
        <f>ROUND(I425*H425,2)</f>
        <v>0</v>
      </c>
      <c r="BL425" s="18" t="s">
        <v>295</v>
      </c>
      <c r="BM425" s="178" t="s">
        <v>707</v>
      </c>
    </row>
    <row r="426" spans="1:65" s="2" customFormat="1" ht="33" customHeight="1">
      <c r="A426" s="33"/>
      <c r="B426" s="166"/>
      <c r="C426" s="167" t="s">
        <v>708</v>
      </c>
      <c r="D426" s="167" t="s">
        <v>133</v>
      </c>
      <c r="E426" s="168" t="s">
        <v>709</v>
      </c>
      <c r="F426" s="169" t="s">
        <v>710</v>
      </c>
      <c r="G426" s="170" t="s">
        <v>136</v>
      </c>
      <c r="H426" s="171">
        <v>1</v>
      </c>
      <c r="I426" s="172"/>
      <c r="J426" s="173">
        <f>ROUND(I426*H426,2)</f>
        <v>0</v>
      </c>
      <c r="K426" s="169" t="s">
        <v>1</v>
      </c>
      <c r="L426" s="34"/>
      <c r="M426" s="174" t="s">
        <v>1</v>
      </c>
      <c r="N426" s="175" t="s">
        <v>42</v>
      </c>
      <c r="O426" s="59"/>
      <c r="P426" s="176">
        <f>O426*H426</f>
        <v>0</v>
      </c>
      <c r="Q426" s="176">
        <v>0</v>
      </c>
      <c r="R426" s="176">
        <f>Q426*H426</f>
        <v>0</v>
      </c>
      <c r="S426" s="176">
        <v>0</v>
      </c>
      <c r="T426" s="177">
        <f>S426*H426</f>
        <v>0</v>
      </c>
      <c r="U426" s="33"/>
      <c r="V426" s="33"/>
      <c r="W426" s="33"/>
      <c r="X426" s="33"/>
      <c r="Y426" s="33"/>
      <c r="Z426" s="33"/>
      <c r="AA426" s="33"/>
      <c r="AB426" s="33"/>
      <c r="AC426" s="33"/>
      <c r="AD426" s="33"/>
      <c r="AE426" s="33"/>
      <c r="AR426" s="178" t="s">
        <v>295</v>
      </c>
      <c r="AT426" s="178" t="s">
        <v>133</v>
      </c>
      <c r="AU426" s="178" t="s">
        <v>86</v>
      </c>
      <c r="AY426" s="18" t="s">
        <v>130</v>
      </c>
      <c r="BE426" s="179">
        <f>IF(N426="základní",J426,0)</f>
        <v>0</v>
      </c>
      <c r="BF426" s="179">
        <f>IF(N426="snížená",J426,0)</f>
        <v>0</v>
      </c>
      <c r="BG426" s="179">
        <f>IF(N426="zákl. přenesená",J426,0)</f>
        <v>0</v>
      </c>
      <c r="BH426" s="179">
        <f>IF(N426="sníž. přenesená",J426,0)</f>
        <v>0</v>
      </c>
      <c r="BI426" s="179">
        <f>IF(N426="nulová",J426,0)</f>
        <v>0</v>
      </c>
      <c r="BJ426" s="18" t="s">
        <v>84</v>
      </c>
      <c r="BK426" s="179">
        <f>ROUND(I426*H426,2)</f>
        <v>0</v>
      </c>
      <c r="BL426" s="18" t="s">
        <v>295</v>
      </c>
      <c r="BM426" s="178" t="s">
        <v>711</v>
      </c>
    </row>
    <row r="427" spans="1:65" s="12" customFormat="1" ht="22.9" customHeight="1">
      <c r="B427" s="153"/>
      <c r="D427" s="154" t="s">
        <v>76</v>
      </c>
      <c r="E427" s="164" t="s">
        <v>712</v>
      </c>
      <c r="F427" s="164" t="s">
        <v>713</v>
      </c>
      <c r="I427" s="156"/>
      <c r="J427" s="165">
        <f>BK427</f>
        <v>0</v>
      </c>
      <c r="L427" s="153"/>
      <c r="M427" s="158"/>
      <c r="N427" s="159"/>
      <c r="O427" s="159"/>
      <c r="P427" s="160">
        <f>SUM(P428:P429)</f>
        <v>0</v>
      </c>
      <c r="Q427" s="159"/>
      <c r="R427" s="160">
        <f>SUM(R428:R429)</f>
        <v>0</v>
      </c>
      <c r="S427" s="159"/>
      <c r="T427" s="161">
        <f>SUM(T428:T429)</f>
        <v>0</v>
      </c>
      <c r="AR427" s="154" t="s">
        <v>86</v>
      </c>
      <c r="AT427" s="162" t="s">
        <v>76</v>
      </c>
      <c r="AU427" s="162" t="s">
        <v>84</v>
      </c>
      <c r="AY427" s="154" t="s">
        <v>130</v>
      </c>
      <c r="BK427" s="163">
        <f>SUM(BK428:BK429)</f>
        <v>0</v>
      </c>
    </row>
    <row r="428" spans="1:65" s="2" customFormat="1" ht="21.75" customHeight="1">
      <c r="A428" s="33"/>
      <c r="B428" s="166"/>
      <c r="C428" s="167" t="s">
        <v>714</v>
      </c>
      <c r="D428" s="167" t="s">
        <v>133</v>
      </c>
      <c r="E428" s="168" t="s">
        <v>715</v>
      </c>
      <c r="F428" s="169" t="s">
        <v>716</v>
      </c>
      <c r="G428" s="170" t="s">
        <v>203</v>
      </c>
      <c r="H428" s="171">
        <v>3</v>
      </c>
      <c r="I428" s="172"/>
      <c r="J428" s="173">
        <f>ROUND(I428*H428,2)</f>
        <v>0</v>
      </c>
      <c r="K428" s="169" t="s">
        <v>1</v>
      </c>
      <c r="L428" s="34"/>
      <c r="M428" s="174" t="s">
        <v>1</v>
      </c>
      <c r="N428" s="175" t="s">
        <v>42</v>
      </c>
      <c r="O428" s="59"/>
      <c r="P428" s="176">
        <f>O428*H428</f>
        <v>0</v>
      </c>
      <c r="Q428" s="176">
        <v>0</v>
      </c>
      <c r="R428" s="176">
        <f>Q428*H428</f>
        <v>0</v>
      </c>
      <c r="S428" s="176">
        <v>0</v>
      </c>
      <c r="T428" s="177">
        <f>S428*H428</f>
        <v>0</v>
      </c>
      <c r="U428" s="33"/>
      <c r="V428" s="33"/>
      <c r="W428" s="33"/>
      <c r="X428" s="33"/>
      <c r="Y428" s="33"/>
      <c r="Z428" s="33"/>
      <c r="AA428" s="33"/>
      <c r="AB428" s="33"/>
      <c r="AC428" s="33"/>
      <c r="AD428" s="33"/>
      <c r="AE428" s="33"/>
      <c r="AR428" s="178" t="s">
        <v>295</v>
      </c>
      <c r="AT428" s="178" t="s">
        <v>133</v>
      </c>
      <c r="AU428" s="178" t="s">
        <v>86</v>
      </c>
      <c r="AY428" s="18" t="s">
        <v>130</v>
      </c>
      <c r="BE428" s="179">
        <f>IF(N428="základní",J428,0)</f>
        <v>0</v>
      </c>
      <c r="BF428" s="179">
        <f>IF(N428="snížená",J428,0)</f>
        <v>0</v>
      </c>
      <c r="BG428" s="179">
        <f>IF(N428="zákl. přenesená",J428,0)</f>
        <v>0</v>
      </c>
      <c r="BH428" s="179">
        <f>IF(N428="sníž. přenesená",J428,0)</f>
        <v>0</v>
      </c>
      <c r="BI428" s="179">
        <f>IF(N428="nulová",J428,0)</f>
        <v>0</v>
      </c>
      <c r="BJ428" s="18" t="s">
        <v>84</v>
      </c>
      <c r="BK428" s="179">
        <f>ROUND(I428*H428,2)</f>
        <v>0</v>
      </c>
      <c r="BL428" s="18" t="s">
        <v>295</v>
      </c>
      <c r="BM428" s="178" t="s">
        <v>717</v>
      </c>
    </row>
    <row r="429" spans="1:65" s="2" customFormat="1" ht="21.75" customHeight="1">
      <c r="A429" s="33"/>
      <c r="B429" s="166"/>
      <c r="C429" s="167" t="s">
        <v>718</v>
      </c>
      <c r="D429" s="167" t="s">
        <v>133</v>
      </c>
      <c r="E429" s="168" t="s">
        <v>719</v>
      </c>
      <c r="F429" s="169" t="s">
        <v>720</v>
      </c>
      <c r="G429" s="170" t="s">
        <v>203</v>
      </c>
      <c r="H429" s="171">
        <v>2</v>
      </c>
      <c r="I429" s="172"/>
      <c r="J429" s="173">
        <f>ROUND(I429*H429,2)</f>
        <v>0</v>
      </c>
      <c r="K429" s="169" t="s">
        <v>1</v>
      </c>
      <c r="L429" s="34"/>
      <c r="M429" s="174" t="s">
        <v>1</v>
      </c>
      <c r="N429" s="175" t="s">
        <v>42</v>
      </c>
      <c r="O429" s="59"/>
      <c r="P429" s="176">
        <f>O429*H429</f>
        <v>0</v>
      </c>
      <c r="Q429" s="176">
        <v>0</v>
      </c>
      <c r="R429" s="176">
        <f>Q429*H429</f>
        <v>0</v>
      </c>
      <c r="S429" s="176">
        <v>0</v>
      </c>
      <c r="T429" s="177">
        <f>S429*H429</f>
        <v>0</v>
      </c>
      <c r="U429" s="33"/>
      <c r="V429" s="33"/>
      <c r="W429" s="33"/>
      <c r="X429" s="33"/>
      <c r="Y429" s="33"/>
      <c r="Z429" s="33"/>
      <c r="AA429" s="33"/>
      <c r="AB429" s="33"/>
      <c r="AC429" s="33"/>
      <c r="AD429" s="33"/>
      <c r="AE429" s="33"/>
      <c r="AR429" s="178" t="s">
        <v>295</v>
      </c>
      <c r="AT429" s="178" t="s">
        <v>133</v>
      </c>
      <c r="AU429" s="178" t="s">
        <v>86</v>
      </c>
      <c r="AY429" s="18" t="s">
        <v>130</v>
      </c>
      <c r="BE429" s="179">
        <f>IF(N429="základní",J429,0)</f>
        <v>0</v>
      </c>
      <c r="BF429" s="179">
        <f>IF(N429="snížená",J429,0)</f>
        <v>0</v>
      </c>
      <c r="BG429" s="179">
        <f>IF(N429="zákl. přenesená",J429,0)</f>
        <v>0</v>
      </c>
      <c r="BH429" s="179">
        <f>IF(N429="sníž. přenesená",J429,0)</f>
        <v>0</v>
      </c>
      <c r="BI429" s="179">
        <f>IF(N429="nulová",J429,0)</f>
        <v>0</v>
      </c>
      <c r="BJ429" s="18" t="s">
        <v>84</v>
      </c>
      <c r="BK429" s="179">
        <f>ROUND(I429*H429,2)</f>
        <v>0</v>
      </c>
      <c r="BL429" s="18" t="s">
        <v>295</v>
      </c>
      <c r="BM429" s="178" t="s">
        <v>721</v>
      </c>
    </row>
    <row r="430" spans="1:65" s="12" customFormat="1" ht="22.9" customHeight="1">
      <c r="B430" s="153"/>
      <c r="D430" s="154" t="s">
        <v>76</v>
      </c>
      <c r="E430" s="164" t="s">
        <v>722</v>
      </c>
      <c r="F430" s="164" t="s">
        <v>723</v>
      </c>
      <c r="I430" s="156"/>
      <c r="J430" s="165">
        <f>BK430</f>
        <v>0</v>
      </c>
      <c r="L430" s="153"/>
      <c r="M430" s="158"/>
      <c r="N430" s="159"/>
      <c r="O430" s="159"/>
      <c r="P430" s="160">
        <f>SUM(P431:P462)</f>
        <v>0</v>
      </c>
      <c r="Q430" s="159"/>
      <c r="R430" s="160">
        <f>SUM(R431:R462)</f>
        <v>17.278345000000002</v>
      </c>
      <c r="S430" s="159"/>
      <c r="T430" s="161">
        <f>SUM(T431:T462)</f>
        <v>46.7879</v>
      </c>
      <c r="AR430" s="154" t="s">
        <v>86</v>
      </c>
      <c r="AT430" s="162" t="s">
        <v>76</v>
      </c>
      <c r="AU430" s="162" t="s">
        <v>84</v>
      </c>
      <c r="AY430" s="154" t="s">
        <v>130</v>
      </c>
      <c r="BK430" s="163">
        <f>SUM(BK431:BK462)</f>
        <v>0</v>
      </c>
    </row>
    <row r="431" spans="1:65" s="2" customFormat="1" ht="16.5" customHeight="1">
      <c r="A431" s="33"/>
      <c r="B431" s="166"/>
      <c r="C431" s="167" t="s">
        <v>724</v>
      </c>
      <c r="D431" s="167" t="s">
        <v>133</v>
      </c>
      <c r="E431" s="168" t="s">
        <v>725</v>
      </c>
      <c r="F431" s="169" t="s">
        <v>726</v>
      </c>
      <c r="G431" s="170" t="s">
        <v>214</v>
      </c>
      <c r="H431" s="171">
        <v>45.12</v>
      </c>
      <c r="I431" s="172"/>
      <c r="J431" s="173">
        <f>ROUND(I431*H431,2)</f>
        <v>0</v>
      </c>
      <c r="K431" s="169" t="s">
        <v>137</v>
      </c>
      <c r="L431" s="34"/>
      <c r="M431" s="174" t="s">
        <v>1</v>
      </c>
      <c r="N431" s="175" t="s">
        <v>42</v>
      </c>
      <c r="O431" s="59"/>
      <c r="P431" s="176">
        <f>O431*H431</f>
        <v>0</v>
      </c>
      <c r="Q431" s="176">
        <v>0</v>
      </c>
      <c r="R431" s="176">
        <f>Q431*H431</f>
        <v>0</v>
      </c>
      <c r="S431" s="176">
        <v>2.1999999999999999E-2</v>
      </c>
      <c r="T431" s="177">
        <f>S431*H431</f>
        <v>0.99263999999999986</v>
      </c>
      <c r="U431" s="33"/>
      <c r="V431" s="33"/>
      <c r="W431" s="33"/>
      <c r="X431" s="33"/>
      <c r="Y431" s="33"/>
      <c r="Z431" s="33"/>
      <c r="AA431" s="33"/>
      <c r="AB431" s="33"/>
      <c r="AC431" s="33"/>
      <c r="AD431" s="33"/>
      <c r="AE431" s="33"/>
      <c r="AR431" s="178" t="s">
        <v>295</v>
      </c>
      <c r="AT431" s="178" t="s">
        <v>133</v>
      </c>
      <c r="AU431" s="178" t="s">
        <v>86</v>
      </c>
      <c r="AY431" s="18" t="s">
        <v>130</v>
      </c>
      <c r="BE431" s="179">
        <f>IF(N431="základní",J431,0)</f>
        <v>0</v>
      </c>
      <c r="BF431" s="179">
        <f>IF(N431="snížená",J431,0)</f>
        <v>0</v>
      </c>
      <c r="BG431" s="179">
        <f>IF(N431="zákl. přenesená",J431,0)</f>
        <v>0</v>
      </c>
      <c r="BH431" s="179">
        <f>IF(N431="sníž. přenesená",J431,0)</f>
        <v>0</v>
      </c>
      <c r="BI431" s="179">
        <f>IF(N431="nulová",J431,0)</f>
        <v>0</v>
      </c>
      <c r="BJ431" s="18" t="s">
        <v>84</v>
      </c>
      <c r="BK431" s="179">
        <f>ROUND(I431*H431,2)</f>
        <v>0</v>
      </c>
      <c r="BL431" s="18" t="s">
        <v>295</v>
      </c>
      <c r="BM431" s="178" t="s">
        <v>727</v>
      </c>
    </row>
    <row r="432" spans="1:65" s="13" customFormat="1" ht="22.5">
      <c r="B432" s="188"/>
      <c r="D432" s="180" t="s">
        <v>205</v>
      </c>
      <c r="E432" s="189" t="s">
        <v>1</v>
      </c>
      <c r="F432" s="190" t="s">
        <v>728</v>
      </c>
      <c r="H432" s="191">
        <v>45.12</v>
      </c>
      <c r="I432" s="192"/>
      <c r="L432" s="188"/>
      <c r="M432" s="193"/>
      <c r="N432" s="194"/>
      <c r="O432" s="194"/>
      <c r="P432" s="194"/>
      <c r="Q432" s="194"/>
      <c r="R432" s="194"/>
      <c r="S432" s="194"/>
      <c r="T432" s="195"/>
      <c r="AT432" s="189" t="s">
        <v>205</v>
      </c>
      <c r="AU432" s="189" t="s">
        <v>86</v>
      </c>
      <c r="AV432" s="13" t="s">
        <v>86</v>
      </c>
      <c r="AW432" s="13" t="s">
        <v>32</v>
      </c>
      <c r="AX432" s="13" t="s">
        <v>84</v>
      </c>
      <c r="AY432" s="189" t="s">
        <v>130</v>
      </c>
    </row>
    <row r="433" spans="1:65" s="2" customFormat="1" ht="21.75" customHeight="1">
      <c r="A433" s="33"/>
      <c r="B433" s="166"/>
      <c r="C433" s="167" t="s">
        <v>729</v>
      </c>
      <c r="D433" s="167" t="s">
        <v>133</v>
      </c>
      <c r="E433" s="168" t="s">
        <v>730</v>
      </c>
      <c r="F433" s="169" t="s">
        <v>731</v>
      </c>
      <c r="G433" s="170" t="s">
        <v>403</v>
      </c>
      <c r="H433" s="171">
        <v>24</v>
      </c>
      <c r="I433" s="172"/>
      <c r="J433" s="173">
        <f>ROUND(I433*H433,2)</f>
        <v>0</v>
      </c>
      <c r="K433" s="169" t="s">
        <v>137</v>
      </c>
      <c r="L433" s="34"/>
      <c r="M433" s="174" t="s">
        <v>1</v>
      </c>
      <c r="N433" s="175" t="s">
        <v>42</v>
      </c>
      <c r="O433" s="59"/>
      <c r="P433" s="176">
        <f>O433*H433</f>
        <v>0</v>
      </c>
      <c r="Q433" s="176">
        <v>0</v>
      </c>
      <c r="R433" s="176">
        <f>Q433*H433</f>
        <v>0</v>
      </c>
      <c r="S433" s="176">
        <v>2.4750000000000001E-2</v>
      </c>
      <c r="T433" s="177">
        <f>S433*H433</f>
        <v>0.59400000000000008</v>
      </c>
      <c r="U433" s="33"/>
      <c r="V433" s="33"/>
      <c r="W433" s="33"/>
      <c r="X433" s="33"/>
      <c r="Y433" s="33"/>
      <c r="Z433" s="33"/>
      <c r="AA433" s="33"/>
      <c r="AB433" s="33"/>
      <c r="AC433" s="33"/>
      <c r="AD433" s="33"/>
      <c r="AE433" s="33"/>
      <c r="AR433" s="178" t="s">
        <v>295</v>
      </c>
      <c r="AT433" s="178" t="s">
        <v>133</v>
      </c>
      <c r="AU433" s="178" t="s">
        <v>86</v>
      </c>
      <c r="AY433" s="18" t="s">
        <v>130</v>
      </c>
      <c r="BE433" s="179">
        <f>IF(N433="základní",J433,0)</f>
        <v>0</v>
      </c>
      <c r="BF433" s="179">
        <f>IF(N433="snížená",J433,0)</f>
        <v>0</v>
      </c>
      <c r="BG433" s="179">
        <f>IF(N433="zákl. přenesená",J433,0)</f>
        <v>0</v>
      </c>
      <c r="BH433" s="179">
        <f>IF(N433="sníž. přenesená",J433,0)</f>
        <v>0</v>
      </c>
      <c r="BI433" s="179">
        <f>IF(N433="nulová",J433,0)</f>
        <v>0</v>
      </c>
      <c r="BJ433" s="18" t="s">
        <v>84</v>
      </c>
      <c r="BK433" s="179">
        <f>ROUND(I433*H433,2)</f>
        <v>0</v>
      </c>
      <c r="BL433" s="18" t="s">
        <v>295</v>
      </c>
      <c r="BM433" s="178" t="s">
        <v>732</v>
      </c>
    </row>
    <row r="434" spans="1:65" s="13" customFormat="1">
      <c r="B434" s="188"/>
      <c r="D434" s="180" t="s">
        <v>205</v>
      </c>
      <c r="E434" s="189" t="s">
        <v>1</v>
      </c>
      <c r="F434" s="190" t="s">
        <v>733</v>
      </c>
      <c r="H434" s="191">
        <v>24</v>
      </c>
      <c r="I434" s="192"/>
      <c r="L434" s="188"/>
      <c r="M434" s="193"/>
      <c r="N434" s="194"/>
      <c r="O434" s="194"/>
      <c r="P434" s="194"/>
      <c r="Q434" s="194"/>
      <c r="R434" s="194"/>
      <c r="S434" s="194"/>
      <c r="T434" s="195"/>
      <c r="AT434" s="189" t="s">
        <v>205</v>
      </c>
      <c r="AU434" s="189" t="s">
        <v>86</v>
      </c>
      <c r="AV434" s="13" t="s">
        <v>86</v>
      </c>
      <c r="AW434" s="13" t="s">
        <v>32</v>
      </c>
      <c r="AX434" s="13" t="s">
        <v>84</v>
      </c>
      <c r="AY434" s="189" t="s">
        <v>130</v>
      </c>
    </row>
    <row r="435" spans="1:65" s="2" customFormat="1" ht="21.75" customHeight="1">
      <c r="A435" s="33"/>
      <c r="B435" s="166"/>
      <c r="C435" s="167" t="s">
        <v>446</v>
      </c>
      <c r="D435" s="167" t="s">
        <v>133</v>
      </c>
      <c r="E435" s="168" t="s">
        <v>734</v>
      </c>
      <c r="F435" s="169" t="s">
        <v>735</v>
      </c>
      <c r="G435" s="170" t="s">
        <v>403</v>
      </c>
      <c r="H435" s="171">
        <v>16.2</v>
      </c>
      <c r="I435" s="172"/>
      <c r="J435" s="173">
        <f>ROUND(I435*H435,2)</f>
        <v>0</v>
      </c>
      <c r="K435" s="169" t="s">
        <v>137</v>
      </c>
      <c r="L435" s="34"/>
      <c r="M435" s="174" t="s">
        <v>1</v>
      </c>
      <c r="N435" s="175" t="s">
        <v>42</v>
      </c>
      <c r="O435" s="59"/>
      <c r="P435" s="176">
        <f>O435*H435</f>
        <v>0</v>
      </c>
      <c r="Q435" s="176">
        <v>0</v>
      </c>
      <c r="R435" s="176">
        <f>Q435*H435</f>
        <v>0</v>
      </c>
      <c r="S435" s="176">
        <v>3.3000000000000002E-2</v>
      </c>
      <c r="T435" s="177">
        <f>S435*H435</f>
        <v>0.53459999999999996</v>
      </c>
      <c r="U435" s="33"/>
      <c r="V435" s="33"/>
      <c r="W435" s="33"/>
      <c r="X435" s="33"/>
      <c r="Y435" s="33"/>
      <c r="Z435" s="33"/>
      <c r="AA435" s="33"/>
      <c r="AB435" s="33"/>
      <c r="AC435" s="33"/>
      <c r="AD435" s="33"/>
      <c r="AE435" s="33"/>
      <c r="AR435" s="178" t="s">
        <v>295</v>
      </c>
      <c r="AT435" s="178" t="s">
        <v>133</v>
      </c>
      <c r="AU435" s="178" t="s">
        <v>86</v>
      </c>
      <c r="AY435" s="18" t="s">
        <v>130</v>
      </c>
      <c r="BE435" s="179">
        <f>IF(N435="základní",J435,0)</f>
        <v>0</v>
      </c>
      <c r="BF435" s="179">
        <f>IF(N435="snížená",J435,0)</f>
        <v>0</v>
      </c>
      <c r="BG435" s="179">
        <f>IF(N435="zákl. přenesená",J435,0)</f>
        <v>0</v>
      </c>
      <c r="BH435" s="179">
        <f>IF(N435="sníž. přenesená",J435,0)</f>
        <v>0</v>
      </c>
      <c r="BI435" s="179">
        <f>IF(N435="nulová",J435,0)</f>
        <v>0</v>
      </c>
      <c r="BJ435" s="18" t="s">
        <v>84</v>
      </c>
      <c r="BK435" s="179">
        <f>ROUND(I435*H435,2)</f>
        <v>0</v>
      </c>
      <c r="BL435" s="18" t="s">
        <v>295</v>
      </c>
      <c r="BM435" s="178" t="s">
        <v>736</v>
      </c>
    </row>
    <row r="436" spans="1:65" s="13" customFormat="1">
      <c r="B436" s="188"/>
      <c r="D436" s="180" t="s">
        <v>205</v>
      </c>
      <c r="E436" s="189" t="s">
        <v>1</v>
      </c>
      <c r="F436" s="190" t="s">
        <v>737</v>
      </c>
      <c r="H436" s="191">
        <v>16.2</v>
      </c>
      <c r="I436" s="192"/>
      <c r="L436" s="188"/>
      <c r="M436" s="193"/>
      <c r="N436" s="194"/>
      <c r="O436" s="194"/>
      <c r="P436" s="194"/>
      <c r="Q436" s="194"/>
      <c r="R436" s="194"/>
      <c r="S436" s="194"/>
      <c r="T436" s="195"/>
      <c r="AT436" s="189" t="s">
        <v>205</v>
      </c>
      <c r="AU436" s="189" t="s">
        <v>86</v>
      </c>
      <c r="AV436" s="13" t="s">
        <v>86</v>
      </c>
      <c r="AW436" s="13" t="s">
        <v>32</v>
      </c>
      <c r="AX436" s="13" t="s">
        <v>77</v>
      </c>
      <c r="AY436" s="189" t="s">
        <v>130</v>
      </c>
    </row>
    <row r="437" spans="1:65" s="14" customFormat="1">
      <c r="B437" s="196"/>
      <c r="D437" s="180" t="s">
        <v>205</v>
      </c>
      <c r="E437" s="197" t="s">
        <v>1</v>
      </c>
      <c r="F437" s="198" t="s">
        <v>221</v>
      </c>
      <c r="H437" s="199">
        <v>16.2</v>
      </c>
      <c r="I437" s="200"/>
      <c r="L437" s="196"/>
      <c r="M437" s="201"/>
      <c r="N437" s="202"/>
      <c r="O437" s="202"/>
      <c r="P437" s="202"/>
      <c r="Q437" s="202"/>
      <c r="R437" s="202"/>
      <c r="S437" s="202"/>
      <c r="T437" s="203"/>
      <c r="AT437" s="197" t="s">
        <v>205</v>
      </c>
      <c r="AU437" s="197" t="s">
        <v>86</v>
      </c>
      <c r="AV437" s="14" t="s">
        <v>148</v>
      </c>
      <c r="AW437" s="14" t="s">
        <v>32</v>
      </c>
      <c r="AX437" s="14" t="s">
        <v>84</v>
      </c>
      <c r="AY437" s="197" t="s">
        <v>130</v>
      </c>
    </row>
    <row r="438" spans="1:65" s="2" customFormat="1" ht="21.75" customHeight="1">
      <c r="A438" s="33"/>
      <c r="B438" s="166"/>
      <c r="C438" s="167" t="s">
        <v>738</v>
      </c>
      <c r="D438" s="167" t="s">
        <v>133</v>
      </c>
      <c r="E438" s="168" t="s">
        <v>739</v>
      </c>
      <c r="F438" s="169" t="s">
        <v>740</v>
      </c>
      <c r="G438" s="170" t="s">
        <v>214</v>
      </c>
      <c r="H438" s="171">
        <v>19.5</v>
      </c>
      <c r="I438" s="172"/>
      <c r="J438" s="173">
        <f>ROUND(I438*H438,2)</f>
        <v>0</v>
      </c>
      <c r="K438" s="169" t="s">
        <v>137</v>
      </c>
      <c r="L438" s="34"/>
      <c r="M438" s="174" t="s">
        <v>1</v>
      </c>
      <c r="N438" s="175" t="s">
        <v>42</v>
      </c>
      <c r="O438" s="59"/>
      <c r="P438" s="176">
        <f>O438*H438</f>
        <v>0</v>
      </c>
      <c r="Q438" s="176">
        <v>1.0000000000000001E-5</v>
      </c>
      <c r="R438" s="176">
        <f>Q438*H438</f>
        <v>1.9500000000000002E-4</v>
      </c>
      <c r="S438" s="176">
        <v>0</v>
      </c>
      <c r="T438" s="177">
        <f>S438*H438</f>
        <v>0</v>
      </c>
      <c r="U438" s="33"/>
      <c r="V438" s="33"/>
      <c r="W438" s="33"/>
      <c r="X438" s="33"/>
      <c r="Y438" s="33"/>
      <c r="Z438" s="33"/>
      <c r="AA438" s="33"/>
      <c r="AB438" s="33"/>
      <c r="AC438" s="33"/>
      <c r="AD438" s="33"/>
      <c r="AE438" s="33"/>
      <c r="AR438" s="178" t="s">
        <v>295</v>
      </c>
      <c r="AT438" s="178" t="s">
        <v>133</v>
      </c>
      <c r="AU438" s="178" t="s">
        <v>86</v>
      </c>
      <c r="AY438" s="18" t="s">
        <v>130</v>
      </c>
      <c r="BE438" s="179">
        <f>IF(N438="základní",J438,0)</f>
        <v>0</v>
      </c>
      <c r="BF438" s="179">
        <f>IF(N438="snížená",J438,0)</f>
        <v>0</v>
      </c>
      <c r="BG438" s="179">
        <f>IF(N438="zákl. přenesená",J438,0)</f>
        <v>0</v>
      </c>
      <c r="BH438" s="179">
        <f>IF(N438="sníž. přenesená",J438,0)</f>
        <v>0</v>
      </c>
      <c r="BI438" s="179">
        <f>IF(N438="nulová",J438,0)</f>
        <v>0</v>
      </c>
      <c r="BJ438" s="18" t="s">
        <v>84</v>
      </c>
      <c r="BK438" s="179">
        <f>ROUND(I438*H438,2)</f>
        <v>0</v>
      </c>
      <c r="BL438" s="18" t="s">
        <v>295</v>
      </c>
      <c r="BM438" s="178" t="s">
        <v>741</v>
      </c>
    </row>
    <row r="439" spans="1:65" s="13" customFormat="1">
      <c r="B439" s="188"/>
      <c r="D439" s="180" t="s">
        <v>205</v>
      </c>
      <c r="E439" s="189" t="s">
        <v>1</v>
      </c>
      <c r="F439" s="190" t="s">
        <v>742</v>
      </c>
      <c r="H439" s="191">
        <v>19.5</v>
      </c>
      <c r="I439" s="192"/>
      <c r="L439" s="188"/>
      <c r="M439" s="193"/>
      <c r="N439" s="194"/>
      <c r="O439" s="194"/>
      <c r="P439" s="194"/>
      <c r="Q439" s="194"/>
      <c r="R439" s="194"/>
      <c r="S439" s="194"/>
      <c r="T439" s="195"/>
      <c r="AT439" s="189" t="s">
        <v>205</v>
      </c>
      <c r="AU439" s="189" t="s">
        <v>86</v>
      </c>
      <c r="AV439" s="13" t="s">
        <v>86</v>
      </c>
      <c r="AW439" s="13" t="s">
        <v>32</v>
      </c>
      <c r="AX439" s="13" t="s">
        <v>84</v>
      </c>
      <c r="AY439" s="189" t="s">
        <v>130</v>
      </c>
    </row>
    <row r="440" spans="1:65" s="2" customFormat="1" ht="21.75" customHeight="1">
      <c r="A440" s="33"/>
      <c r="B440" s="166"/>
      <c r="C440" s="167" t="s">
        <v>517</v>
      </c>
      <c r="D440" s="167" t="s">
        <v>133</v>
      </c>
      <c r="E440" s="168" t="s">
        <v>743</v>
      </c>
      <c r="F440" s="169" t="s">
        <v>744</v>
      </c>
      <c r="G440" s="170" t="s">
        <v>403</v>
      </c>
      <c r="H440" s="171">
        <v>20</v>
      </c>
      <c r="I440" s="172"/>
      <c r="J440" s="173">
        <f>ROUND(I440*H440,2)</f>
        <v>0</v>
      </c>
      <c r="K440" s="169" t="s">
        <v>137</v>
      </c>
      <c r="L440" s="34"/>
      <c r="M440" s="174" t="s">
        <v>1</v>
      </c>
      <c r="N440" s="175" t="s">
        <v>42</v>
      </c>
      <c r="O440" s="59"/>
      <c r="P440" s="176">
        <f>O440*H440</f>
        <v>0</v>
      </c>
      <c r="Q440" s="176">
        <v>0</v>
      </c>
      <c r="R440" s="176">
        <f>Q440*H440</f>
        <v>0</v>
      </c>
      <c r="S440" s="176">
        <v>0</v>
      </c>
      <c r="T440" s="177">
        <f>S440*H440</f>
        <v>0</v>
      </c>
      <c r="U440" s="33"/>
      <c r="V440" s="33"/>
      <c r="W440" s="33"/>
      <c r="X440" s="33"/>
      <c r="Y440" s="33"/>
      <c r="Z440" s="33"/>
      <c r="AA440" s="33"/>
      <c r="AB440" s="33"/>
      <c r="AC440" s="33"/>
      <c r="AD440" s="33"/>
      <c r="AE440" s="33"/>
      <c r="AR440" s="178" t="s">
        <v>295</v>
      </c>
      <c r="AT440" s="178" t="s">
        <v>133</v>
      </c>
      <c r="AU440" s="178" t="s">
        <v>86</v>
      </c>
      <c r="AY440" s="18" t="s">
        <v>130</v>
      </c>
      <c r="BE440" s="179">
        <f>IF(N440="základní",J440,0)</f>
        <v>0</v>
      </c>
      <c r="BF440" s="179">
        <f>IF(N440="snížená",J440,0)</f>
        <v>0</v>
      </c>
      <c r="BG440" s="179">
        <f>IF(N440="zákl. přenesená",J440,0)</f>
        <v>0</v>
      </c>
      <c r="BH440" s="179">
        <f>IF(N440="sníž. přenesená",J440,0)</f>
        <v>0</v>
      </c>
      <c r="BI440" s="179">
        <f>IF(N440="nulová",J440,0)</f>
        <v>0</v>
      </c>
      <c r="BJ440" s="18" t="s">
        <v>84</v>
      </c>
      <c r="BK440" s="179">
        <f>ROUND(I440*H440,2)</f>
        <v>0</v>
      </c>
      <c r="BL440" s="18" t="s">
        <v>295</v>
      </c>
      <c r="BM440" s="178" t="s">
        <v>745</v>
      </c>
    </row>
    <row r="441" spans="1:65" s="2" customFormat="1" ht="16.5" customHeight="1">
      <c r="A441" s="33"/>
      <c r="B441" s="166"/>
      <c r="C441" s="219" t="s">
        <v>746</v>
      </c>
      <c r="D441" s="219" t="s">
        <v>357</v>
      </c>
      <c r="E441" s="220" t="s">
        <v>747</v>
      </c>
      <c r="F441" s="221" t="s">
        <v>748</v>
      </c>
      <c r="G441" s="222" t="s">
        <v>209</v>
      </c>
      <c r="H441" s="223">
        <v>0.22800000000000001</v>
      </c>
      <c r="I441" s="224"/>
      <c r="J441" s="225">
        <f>ROUND(I441*H441,2)</f>
        <v>0</v>
      </c>
      <c r="K441" s="221" t="s">
        <v>137</v>
      </c>
      <c r="L441" s="226"/>
      <c r="M441" s="227" t="s">
        <v>1</v>
      </c>
      <c r="N441" s="228" t="s">
        <v>42</v>
      </c>
      <c r="O441" s="59"/>
      <c r="P441" s="176">
        <f>O441*H441</f>
        <v>0</v>
      </c>
      <c r="Q441" s="176">
        <v>0.55000000000000004</v>
      </c>
      <c r="R441" s="176">
        <f>Q441*H441</f>
        <v>0.12540000000000001</v>
      </c>
      <c r="S441" s="176">
        <v>0</v>
      </c>
      <c r="T441" s="177">
        <f>S441*H441</f>
        <v>0</v>
      </c>
      <c r="U441" s="33"/>
      <c r="V441" s="33"/>
      <c r="W441" s="33"/>
      <c r="X441" s="33"/>
      <c r="Y441" s="33"/>
      <c r="Z441" s="33"/>
      <c r="AA441" s="33"/>
      <c r="AB441" s="33"/>
      <c r="AC441" s="33"/>
      <c r="AD441" s="33"/>
      <c r="AE441" s="33"/>
      <c r="AR441" s="178" t="s">
        <v>387</v>
      </c>
      <c r="AT441" s="178" t="s">
        <v>357</v>
      </c>
      <c r="AU441" s="178" t="s">
        <v>86</v>
      </c>
      <c r="AY441" s="18" t="s">
        <v>130</v>
      </c>
      <c r="BE441" s="179">
        <f>IF(N441="základní",J441,0)</f>
        <v>0</v>
      </c>
      <c r="BF441" s="179">
        <f>IF(N441="snížená",J441,0)</f>
        <v>0</v>
      </c>
      <c r="BG441" s="179">
        <f>IF(N441="zákl. přenesená",J441,0)</f>
        <v>0</v>
      </c>
      <c r="BH441" s="179">
        <f>IF(N441="sníž. přenesená",J441,0)</f>
        <v>0</v>
      </c>
      <c r="BI441" s="179">
        <f>IF(N441="nulová",J441,0)</f>
        <v>0</v>
      </c>
      <c r="BJ441" s="18" t="s">
        <v>84</v>
      </c>
      <c r="BK441" s="179">
        <f>ROUND(I441*H441,2)</f>
        <v>0</v>
      </c>
      <c r="BL441" s="18" t="s">
        <v>295</v>
      </c>
      <c r="BM441" s="178" t="s">
        <v>749</v>
      </c>
    </row>
    <row r="442" spans="1:65" s="13" customFormat="1">
      <c r="B442" s="188"/>
      <c r="D442" s="180" t="s">
        <v>205</v>
      </c>
      <c r="E442" s="189" t="s">
        <v>1</v>
      </c>
      <c r="F442" s="190" t="s">
        <v>750</v>
      </c>
      <c r="H442" s="191">
        <v>0.17499999999999999</v>
      </c>
      <c r="I442" s="192"/>
      <c r="L442" s="188"/>
      <c r="M442" s="193"/>
      <c r="N442" s="194"/>
      <c r="O442" s="194"/>
      <c r="P442" s="194"/>
      <c r="Q442" s="194"/>
      <c r="R442" s="194"/>
      <c r="S442" s="194"/>
      <c r="T442" s="195"/>
      <c r="AT442" s="189" t="s">
        <v>205</v>
      </c>
      <c r="AU442" s="189" t="s">
        <v>86</v>
      </c>
      <c r="AV442" s="13" t="s">
        <v>86</v>
      </c>
      <c r="AW442" s="13" t="s">
        <v>32</v>
      </c>
      <c r="AX442" s="13" t="s">
        <v>77</v>
      </c>
      <c r="AY442" s="189" t="s">
        <v>130</v>
      </c>
    </row>
    <row r="443" spans="1:65" s="13" customFormat="1">
      <c r="B443" s="188"/>
      <c r="D443" s="180" t="s">
        <v>205</v>
      </c>
      <c r="E443" s="189" t="s">
        <v>1</v>
      </c>
      <c r="F443" s="190" t="s">
        <v>751</v>
      </c>
      <c r="H443" s="191">
        <v>5.2999999999999999E-2</v>
      </c>
      <c r="I443" s="192"/>
      <c r="L443" s="188"/>
      <c r="M443" s="193"/>
      <c r="N443" s="194"/>
      <c r="O443" s="194"/>
      <c r="P443" s="194"/>
      <c r="Q443" s="194"/>
      <c r="R443" s="194"/>
      <c r="S443" s="194"/>
      <c r="T443" s="195"/>
      <c r="AT443" s="189" t="s">
        <v>205</v>
      </c>
      <c r="AU443" s="189" t="s">
        <v>86</v>
      </c>
      <c r="AV443" s="13" t="s">
        <v>86</v>
      </c>
      <c r="AW443" s="13" t="s">
        <v>32</v>
      </c>
      <c r="AX443" s="13" t="s">
        <v>77</v>
      </c>
      <c r="AY443" s="189" t="s">
        <v>130</v>
      </c>
    </row>
    <row r="444" spans="1:65" s="14" customFormat="1">
      <c r="B444" s="196"/>
      <c r="D444" s="180" t="s">
        <v>205</v>
      </c>
      <c r="E444" s="197" t="s">
        <v>1</v>
      </c>
      <c r="F444" s="198" t="s">
        <v>221</v>
      </c>
      <c r="H444" s="199">
        <v>0.22799999999999998</v>
      </c>
      <c r="I444" s="200"/>
      <c r="L444" s="196"/>
      <c r="M444" s="201"/>
      <c r="N444" s="202"/>
      <c r="O444" s="202"/>
      <c r="P444" s="202"/>
      <c r="Q444" s="202"/>
      <c r="R444" s="202"/>
      <c r="S444" s="202"/>
      <c r="T444" s="203"/>
      <c r="AT444" s="197" t="s">
        <v>205</v>
      </c>
      <c r="AU444" s="197" t="s">
        <v>86</v>
      </c>
      <c r="AV444" s="14" t="s">
        <v>148</v>
      </c>
      <c r="AW444" s="14" t="s">
        <v>32</v>
      </c>
      <c r="AX444" s="14" t="s">
        <v>84</v>
      </c>
      <c r="AY444" s="197" t="s">
        <v>130</v>
      </c>
    </row>
    <row r="445" spans="1:65" s="2" customFormat="1" ht="16.5" customHeight="1">
      <c r="A445" s="33"/>
      <c r="B445" s="166"/>
      <c r="C445" s="167" t="s">
        <v>752</v>
      </c>
      <c r="D445" s="167" t="s">
        <v>133</v>
      </c>
      <c r="E445" s="168" t="s">
        <v>753</v>
      </c>
      <c r="F445" s="169" t="s">
        <v>754</v>
      </c>
      <c r="G445" s="170" t="s">
        <v>214</v>
      </c>
      <c r="H445" s="171">
        <v>625.69000000000005</v>
      </c>
      <c r="I445" s="172"/>
      <c r="J445" s="173">
        <f>ROUND(I445*H445,2)</f>
        <v>0</v>
      </c>
      <c r="K445" s="169" t="s">
        <v>137</v>
      </c>
      <c r="L445" s="34"/>
      <c r="M445" s="174" t="s">
        <v>1</v>
      </c>
      <c r="N445" s="175" t="s">
        <v>42</v>
      </c>
      <c r="O445" s="59"/>
      <c r="P445" s="176">
        <f>O445*H445</f>
        <v>0</v>
      </c>
      <c r="Q445" s="176">
        <v>0</v>
      </c>
      <c r="R445" s="176">
        <f>Q445*H445</f>
        <v>0</v>
      </c>
      <c r="S445" s="176">
        <v>1.4E-2</v>
      </c>
      <c r="T445" s="177">
        <f>S445*H445</f>
        <v>8.7596600000000002</v>
      </c>
      <c r="U445" s="33"/>
      <c r="V445" s="33"/>
      <c r="W445" s="33"/>
      <c r="X445" s="33"/>
      <c r="Y445" s="33"/>
      <c r="Z445" s="33"/>
      <c r="AA445" s="33"/>
      <c r="AB445" s="33"/>
      <c r="AC445" s="33"/>
      <c r="AD445" s="33"/>
      <c r="AE445" s="33"/>
      <c r="AR445" s="178" t="s">
        <v>295</v>
      </c>
      <c r="AT445" s="178" t="s">
        <v>133</v>
      </c>
      <c r="AU445" s="178" t="s">
        <v>86</v>
      </c>
      <c r="AY445" s="18" t="s">
        <v>130</v>
      </c>
      <c r="BE445" s="179">
        <f>IF(N445="základní",J445,0)</f>
        <v>0</v>
      </c>
      <c r="BF445" s="179">
        <f>IF(N445="snížená",J445,0)</f>
        <v>0</v>
      </c>
      <c r="BG445" s="179">
        <f>IF(N445="zákl. přenesená",J445,0)</f>
        <v>0</v>
      </c>
      <c r="BH445" s="179">
        <f>IF(N445="sníž. přenesená",J445,0)</f>
        <v>0</v>
      </c>
      <c r="BI445" s="179">
        <f>IF(N445="nulová",J445,0)</f>
        <v>0</v>
      </c>
      <c r="BJ445" s="18" t="s">
        <v>84</v>
      </c>
      <c r="BK445" s="179">
        <f>ROUND(I445*H445,2)</f>
        <v>0</v>
      </c>
      <c r="BL445" s="18" t="s">
        <v>295</v>
      </c>
      <c r="BM445" s="178" t="s">
        <v>755</v>
      </c>
    </row>
    <row r="446" spans="1:65" s="13" customFormat="1">
      <c r="B446" s="188"/>
      <c r="D446" s="180" t="s">
        <v>205</v>
      </c>
      <c r="E446" s="189" t="s">
        <v>1</v>
      </c>
      <c r="F446" s="190" t="s">
        <v>756</v>
      </c>
      <c r="H446" s="191">
        <v>625.69000000000005</v>
      </c>
      <c r="I446" s="192"/>
      <c r="L446" s="188"/>
      <c r="M446" s="193"/>
      <c r="N446" s="194"/>
      <c r="O446" s="194"/>
      <c r="P446" s="194"/>
      <c r="Q446" s="194"/>
      <c r="R446" s="194"/>
      <c r="S446" s="194"/>
      <c r="T446" s="195"/>
      <c r="AT446" s="189" t="s">
        <v>205</v>
      </c>
      <c r="AU446" s="189" t="s">
        <v>86</v>
      </c>
      <c r="AV446" s="13" t="s">
        <v>86</v>
      </c>
      <c r="AW446" s="13" t="s">
        <v>32</v>
      </c>
      <c r="AX446" s="13" t="s">
        <v>84</v>
      </c>
      <c r="AY446" s="189" t="s">
        <v>130</v>
      </c>
    </row>
    <row r="447" spans="1:65" s="2" customFormat="1" ht="21.75" customHeight="1">
      <c r="A447" s="33"/>
      <c r="B447" s="166"/>
      <c r="C447" s="167" t="s">
        <v>757</v>
      </c>
      <c r="D447" s="167" t="s">
        <v>133</v>
      </c>
      <c r="E447" s="168" t="s">
        <v>758</v>
      </c>
      <c r="F447" s="169" t="s">
        <v>759</v>
      </c>
      <c r="G447" s="170" t="s">
        <v>403</v>
      </c>
      <c r="H447" s="171">
        <v>207.6</v>
      </c>
      <c r="I447" s="172"/>
      <c r="J447" s="173">
        <f>ROUND(I447*H447,2)</f>
        <v>0</v>
      </c>
      <c r="K447" s="169" t="s">
        <v>137</v>
      </c>
      <c r="L447" s="34"/>
      <c r="M447" s="174" t="s">
        <v>1</v>
      </c>
      <c r="N447" s="175" t="s">
        <v>42</v>
      </c>
      <c r="O447" s="59"/>
      <c r="P447" s="176">
        <f>O447*H447</f>
        <v>0</v>
      </c>
      <c r="Q447" s="176">
        <v>0</v>
      </c>
      <c r="R447" s="176">
        <f>Q447*H447</f>
        <v>0</v>
      </c>
      <c r="S447" s="176">
        <v>2.5000000000000001E-2</v>
      </c>
      <c r="T447" s="177">
        <f>S447*H447</f>
        <v>5.19</v>
      </c>
      <c r="U447" s="33"/>
      <c r="V447" s="33"/>
      <c r="W447" s="33"/>
      <c r="X447" s="33"/>
      <c r="Y447" s="33"/>
      <c r="Z447" s="33"/>
      <c r="AA447" s="33"/>
      <c r="AB447" s="33"/>
      <c r="AC447" s="33"/>
      <c r="AD447" s="33"/>
      <c r="AE447" s="33"/>
      <c r="AR447" s="178" t="s">
        <v>295</v>
      </c>
      <c r="AT447" s="178" t="s">
        <v>133</v>
      </c>
      <c r="AU447" s="178" t="s">
        <v>86</v>
      </c>
      <c r="AY447" s="18" t="s">
        <v>130</v>
      </c>
      <c r="BE447" s="179">
        <f>IF(N447="základní",J447,0)</f>
        <v>0</v>
      </c>
      <c r="BF447" s="179">
        <f>IF(N447="snížená",J447,0)</f>
        <v>0</v>
      </c>
      <c r="BG447" s="179">
        <f>IF(N447="zákl. přenesená",J447,0)</f>
        <v>0</v>
      </c>
      <c r="BH447" s="179">
        <f>IF(N447="sníž. přenesená",J447,0)</f>
        <v>0</v>
      </c>
      <c r="BI447" s="179">
        <f>IF(N447="nulová",J447,0)</f>
        <v>0</v>
      </c>
      <c r="BJ447" s="18" t="s">
        <v>84</v>
      </c>
      <c r="BK447" s="179">
        <f>ROUND(I447*H447,2)</f>
        <v>0</v>
      </c>
      <c r="BL447" s="18" t="s">
        <v>295</v>
      </c>
      <c r="BM447" s="178" t="s">
        <v>760</v>
      </c>
    </row>
    <row r="448" spans="1:65" s="13" customFormat="1">
      <c r="B448" s="188"/>
      <c r="D448" s="180" t="s">
        <v>205</v>
      </c>
      <c r="E448" s="189" t="s">
        <v>1</v>
      </c>
      <c r="F448" s="190" t="s">
        <v>761</v>
      </c>
      <c r="H448" s="191">
        <v>207.6</v>
      </c>
      <c r="I448" s="192"/>
      <c r="L448" s="188"/>
      <c r="M448" s="193"/>
      <c r="N448" s="194"/>
      <c r="O448" s="194"/>
      <c r="P448" s="194"/>
      <c r="Q448" s="194"/>
      <c r="R448" s="194"/>
      <c r="S448" s="194"/>
      <c r="T448" s="195"/>
      <c r="AT448" s="189" t="s">
        <v>205</v>
      </c>
      <c r="AU448" s="189" t="s">
        <v>86</v>
      </c>
      <c r="AV448" s="13" t="s">
        <v>86</v>
      </c>
      <c r="AW448" s="13" t="s">
        <v>32</v>
      </c>
      <c r="AX448" s="13" t="s">
        <v>84</v>
      </c>
      <c r="AY448" s="189" t="s">
        <v>130</v>
      </c>
    </row>
    <row r="449" spans="1:65" s="2" customFormat="1" ht="21.75" customHeight="1">
      <c r="A449" s="33"/>
      <c r="B449" s="166"/>
      <c r="C449" s="167" t="s">
        <v>762</v>
      </c>
      <c r="D449" s="167" t="s">
        <v>133</v>
      </c>
      <c r="E449" s="168" t="s">
        <v>763</v>
      </c>
      <c r="F449" s="169" t="s">
        <v>764</v>
      </c>
      <c r="G449" s="170" t="s">
        <v>403</v>
      </c>
      <c r="H449" s="171">
        <v>500.6</v>
      </c>
      <c r="I449" s="172"/>
      <c r="J449" s="173">
        <f>ROUND(I449*H449,2)</f>
        <v>0</v>
      </c>
      <c r="K449" s="169" t="s">
        <v>137</v>
      </c>
      <c r="L449" s="34"/>
      <c r="M449" s="174" t="s">
        <v>1</v>
      </c>
      <c r="N449" s="175" t="s">
        <v>42</v>
      </c>
      <c r="O449" s="59"/>
      <c r="P449" s="176">
        <f>O449*H449</f>
        <v>0</v>
      </c>
      <c r="Q449" s="176">
        <v>0</v>
      </c>
      <c r="R449" s="176">
        <f>Q449*H449</f>
        <v>0</v>
      </c>
      <c r="S449" s="176">
        <v>4.4999999999999998E-2</v>
      </c>
      <c r="T449" s="177">
        <f>S449*H449</f>
        <v>22.527000000000001</v>
      </c>
      <c r="U449" s="33"/>
      <c r="V449" s="33"/>
      <c r="W449" s="33"/>
      <c r="X449" s="33"/>
      <c r="Y449" s="33"/>
      <c r="Z449" s="33"/>
      <c r="AA449" s="33"/>
      <c r="AB449" s="33"/>
      <c r="AC449" s="33"/>
      <c r="AD449" s="33"/>
      <c r="AE449" s="33"/>
      <c r="AR449" s="178" t="s">
        <v>295</v>
      </c>
      <c r="AT449" s="178" t="s">
        <v>133</v>
      </c>
      <c r="AU449" s="178" t="s">
        <v>86</v>
      </c>
      <c r="AY449" s="18" t="s">
        <v>130</v>
      </c>
      <c r="BE449" s="179">
        <f>IF(N449="základní",J449,0)</f>
        <v>0</v>
      </c>
      <c r="BF449" s="179">
        <f>IF(N449="snížená",J449,0)</f>
        <v>0</v>
      </c>
      <c r="BG449" s="179">
        <f>IF(N449="zákl. přenesená",J449,0)</f>
        <v>0</v>
      </c>
      <c r="BH449" s="179">
        <f>IF(N449="sníž. přenesená",J449,0)</f>
        <v>0</v>
      </c>
      <c r="BI449" s="179">
        <f>IF(N449="nulová",J449,0)</f>
        <v>0</v>
      </c>
      <c r="BJ449" s="18" t="s">
        <v>84</v>
      </c>
      <c r="BK449" s="179">
        <f>ROUND(I449*H449,2)</f>
        <v>0</v>
      </c>
      <c r="BL449" s="18" t="s">
        <v>295</v>
      </c>
      <c r="BM449" s="178" t="s">
        <v>765</v>
      </c>
    </row>
    <row r="450" spans="1:65" s="13" customFormat="1">
      <c r="B450" s="188"/>
      <c r="D450" s="180" t="s">
        <v>205</v>
      </c>
      <c r="E450" s="189" t="s">
        <v>1</v>
      </c>
      <c r="F450" s="190" t="s">
        <v>766</v>
      </c>
      <c r="H450" s="191">
        <v>500.6</v>
      </c>
      <c r="I450" s="192"/>
      <c r="L450" s="188"/>
      <c r="M450" s="193"/>
      <c r="N450" s="194"/>
      <c r="O450" s="194"/>
      <c r="P450" s="194"/>
      <c r="Q450" s="194"/>
      <c r="R450" s="194"/>
      <c r="S450" s="194"/>
      <c r="T450" s="195"/>
      <c r="AT450" s="189" t="s">
        <v>205</v>
      </c>
      <c r="AU450" s="189" t="s">
        <v>86</v>
      </c>
      <c r="AV450" s="13" t="s">
        <v>86</v>
      </c>
      <c r="AW450" s="13" t="s">
        <v>32</v>
      </c>
      <c r="AX450" s="13" t="s">
        <v>84</v>
      </c>
      <c r="AY450" s="189" t="s">
        <v>130</v>
      </c>
    </row>
    <row r="451" spans="1:65" s="2" customFormat="1" ht="21.75" customHeight="1">
      <c r="A451" s="33"/>
      <c r="B451" s="166"/>
      <c r="C451" s="167" t="s">
        <v>767</v>
      </c>
      <c r="D451" s="167" t="s">
        <v>133</v>
      </c>
      <c r="E451" s="168" t="s">
        <v>768</v>
      </c>
      <c r="F451" s="169" t="s">
        <v>769</v>
      </c>
      <c r="G451" s="170" t="s">
        <v>214</v>
      </c>
      <c r="H451" s="171">
        <v>585</v>
      </c>
      <c r="I451" s="172"/>
      <c r="J451" s="173">
        <f>ROUND(I451*H451,2)</f>
        <v>0</v>
      </c>
      <c r="K451" s="169" t="s">
        <v>137</v>
      </c>
      <c r="L451" s="34"/>
      <c r="M451" s="174" t="s">
        <v>1</v>
      </c>
      <c r="N451" s="175" t="s">
        <v>42</v>
      </c>
      <c r="O451" s="59"/>
      <c r="P451" s="176">
        <f>O451*H451</f>
        <v>0</v>
      </c>
      <c r="Q451" s="176">
        <v>0</v>
      </c>
      <c r="R451" s="176">
        <f>Q451*H451</f>
        <v>0</v>
      </c>
      <c r="S451" s="176">
        <v>1.4E-2</v>
      </c>
      <c r="T451" s="177">
        <f>S451*H451</f>
        <v>8.19</v>
      </c>
      <c r="U451" s="33"/>
      <c r="V451" s="33"/>
      <c r="W451" s="33"/>
      <c r="X451" s="33"/>
      <c r="Y451" s="33"/>
      <c r="Z451" s="33"/>
      <c r="AA451" s="33"/>
      <c r="AB451" s="33"/>
      <c r="AC451" s="33"/>
      <c r="AD451" s="33"/>
      <c r="AE451" s="33"/>
      <c r="AR451" s="178" t="s">
        <v>295</v>
      </c>
      <c r="AT451" s="178" t="s">
        <v>133</v>
      </c>
      <c r="AU451" s="178" t="s">
        <v>86</v>
      </c>
      <c r="AY451" s="18" t="s">
        <v>130</v>
      </c>
      <c r="BE451" s="179">
        <f>IF(N451="základní",J451,0)</f>
        <v>0</v>
      </c>
      <c r="BF451" s="179">
        <f>IF(N451="snížená",J451,0)</f>
        <v>0</v>
      </c>
      <c r="BG451" s="179">
        <f>IF(N451="zákl. přenesená",J451,0)</f>
        <v>0</v>
      </c>
      <c r="BH451" s="179">
        <f>IF(N451="sníž. přenesená",J451,0)</f>
        <v>0</v>
      </c>
      <c r="BI451" s="179">
        <f>IF(N451="nulová",J451,0)</f>
        <v>0</v>
      </c>
      <c r="BJ451" s="18" t="s">
        <v>84</v>
      </c>
      <c r="BK451" s="179">
        <f>ROUND(I451*H451,2)</f>
        <v>0</v>
      </c>
      <c r="BL451" s="18" t="s">
        <v>295</v>
      </c>
      <c r="BM451" s="178" t="s">
        <v>770</v>
      </c>
    </row>
    <row r="452" spans="1:65" s="13" customFormat="1">
      <c r="B452" s="188"/>
      <c r="D452" s="180" t="s">
        <v>205</v>
      </c>
      <c r="E452" s="189" t="s">
        <v>1</v>
      </c>
      <c r="F452" s="190" t="s">
        <v>594</v>
      </c>
      <c r="H452" s="191">
        <v>585</v>
      </c>
      <c r="I452" s="192"/>
      <c r="L452" s="188"/>
      <c r="M452" s="193"/>
      <c r="N452" s="194"/>
      <c r="O452" s="194"/>
      <c r="P452" s="194"/>
      <c r="Q452" s="194"/>
      <c r="R452" s="194"/>
      <c r="S452" s="194"/>
      <c r="T452" s="195"/>
      <c r="AT452" s="189" t="s">
        <v>205</v>
      </c>
      <c r="AU452" s="189" t="s">
        <v>86</v>
      </c>
      <c r="AV452" s="13" t="s">
        <v>86</v>
      </c>
      <c r="AW452" s="13" t="s">
        <v>32</v>
      </c>
      <c r="AX452" s="13" t="s">
        <v>84</v>
      </c>
      <c r="AY452" s="189" t="s">
        <v>130</v>
      </c>
    </row>
    <row r="453" spans="1:65" s="2" customFormat="1" ht="21.75" customHeight="1">
      <c r="A453" s="33"/>
      <c r="B453" s="166"/>
      <c r="C453" s="167" t="s">
        <v>771</v>
      </c>
      <c r="D453" s="167" t="s">
        <v>133</v>
      </c>
      <c r="E453" s="168" t="s">
        <v>772</v>
      </c>
      <c r="F453" s="169" t="s">
        <v>773</v>
      </c>
      <c r="G453" s="170" t="s">
        <v>403</v>
      </c>
      <c r="H453" s="171">
        <v>150</v>
      </c>
      <c r="I453" s="172"/>
      <c r="J453" s="173">
        <f>ROUND(I453*H453,2)</f>
        <v>0</v>
      </c>
      <c r="K453" s="169" t="s">
        <v>137</v>
      </c>
      <c r="L453" s="34"/>
      <c r="M453" s="174" t="s">
        <v>1</v>
      </c>
      <c r="N453" s="175" t="s">
        <v>42</v>
      </c>
      <c r="O453" s="59"/>
      <c r="P453" s="176">
        <f>O453*H453</f>
        <v>0</v>
      </c>
      <c r="Q453" s="176">
        <v>6.0000000000000002E-5</v>
      </c>
      <c r="R453" s="176">
        <f>Q453*H453</f>
        <v>9.0000000000000011E-3</v>
      </c>
      <c r="S453" s="176">
        <v>0</v>
      </c>
      <c r="T453" s="177">
        <f>S453*H453</f>
        <v>0</v>
      </c>
      <c r="U453" s="33"/>
      <c r="V453" s="33"/>
      <c r="W453" s="33"/>
      <c r="X453" s="33"/>
      <c r="Y453" s="33"/>
      <c r="Z453" s="33"/>
      <c r="AA453" s="33"/>
      <c r="AB453" s="33"/>
      <c r="AC453" s="33"/>
      <c r="AD453" s="33"/>
      <c r="AE453" s="33"/>
      <c r="AR453" s="178" t="s">
        <v>295</v>
      </c>
      <c r="AT453" s="178" t="s">
        <v>133</v>
      </c>
      <c r="AU453" s="178" t="s">
        <v>86</v>
      </c>
      <c r="AY453" s="18" t="s">
        <v>130</v>
      </c>
      <c r="BE453" s="179">
        <f>IF(N453="základní",J453,0)</f>
        <v>0</v>
      </c>
      <c r="BF453" s="179">
        <f>IF(N453="snížená",J453,0)</f>
        <v>0</v>
      </c>
      <c r="BG453" s="179">
        <f>IF(N453="zákl. přenesená",J453,0)</f>
        <v>0</v>
      </c>
      <c r="BH453" s="179">
        <f>IF(N453="sníž. přenesená",J453,0)</f>
        <v>0</v>
      </c>
      <c r="BI453" s="179">
        <f>IF(N453="nulová",J453,0)</f>
        <v>0</v>
      </c>
      <c r="BJ453" s="18" t="s">
        <v>84</v>
      </c>
      <c r="BK453" s="179">
        <f>ROUND(I453*H453,2)</f>
        <v>0</v>
      </c>
      <c r="BL453" s="18" t="s">
        <v>295</v>
      </c>
      <c r="BM453" s="178" t="s">
        <v>774</v>
      </c>
    </row>
    <row r="454" spans="1:65" s="13" customFormat="1">
      <c r="B454" s="188"/>
      <c r="D454" s="180" t="s">
        <v>205</v>
      </c>
      <c r="E454" s="189" t="s">
        <v>1</v>
      </c>
      <c r="F454" s="190" t="s">
        <v>775</v>
      </c>
      <c r="H454" s="191">
        <v>150</v>
      </c>
      <c r="I454" s="192"/>
      <c r="L454" s="188"/>
      <c r="M454" s="193"/>
      <c r="N454" s="194"/>
      <c r="O454" s="194"/>
      <c r="P454" s="194"/>
      <c r="Q454" s="194"/>
      <c r="R454" s="194"/>
      <c r="S454" s="194"/>
      <c r="T454" s="195"/>
      <c r="AT454" s="189" t="s">
        <v>205</v>
      </c>
      <c r="AU454" s="189" t="s">
        <v>86</v>
      </c>
      <c r="AV454" s="13" t="s">
        <v>86</v>
      </c>
      <c r="AW454" s="13" t="s">
        <v>32</v>
      </c>
      <c r="AX454" s="13" t="s">
        <v>84</v>
      </c>
      <c r="AY454" s="189" t="s">
        <v>130</v>
      </c>
    </row>
    <row r="455" spans="1:65" s="2" customFormat="1" ht="16.5" customHeight="1">
      <c r="A455" s="33"/>
      <c r="B455" s="166"/>
      <c r="C455" s="219" t="s">
        <v>776</v>
      </c>
      <c r="D455" s="219" t="s">
        <v>357</v>
      </c>
      <c r="E455" s="220" t="s">
        <v>777</v>
      </c>
      <c r="F455" s="221" t="s">
        <v>778</v>
      </c>
      <c r="G455" s="222" t="s">
        <v>209</v>
      </c>
      <c r="H455" s="223">
        <v>14.157</v>
      </c>
      <c r="I455" s="224"/>
      <c r="J455" s="225">
        <f>ROUND(I455*H455,2)</f>
        <v>0</v>
      </c>
      <c r="K455" s="221" t="s">
        <v>1</v>
      </c>
      <c r="L455" s="226"/>
      <c r="M455" s="227" t="s">
        <v>1</v>
      </c>
      <c r="N455" s="228" t="s">
        <v>42</v>
      </c>
      <c r="O455" s="59"/>
      <c r="P455" s="176">
        <f>O455*H455</f>
        <v>0</v>
      </c>
      <c r="Q455" s="176">
        <v>0.55000000000000004</v>
      </c>
      <c r="R455" s="176">
        <f>Q455*H455</f>
        <v>7.7863500000000005</v>
      </c>
      <c r="S455" s="176">
        <v>0</v>
      </c>
      <c r="T455" s="177">
        <f>S455*H455</f>
        <v>0</v>
      </c>
      <c r="U455" s="33"/>
      <c r="V455" s="33"/>
      <c r="W455" s="33"/>
      <c r="X455" s="33"/>
      <c r="Y455" s="33"/>
      <c r="Z455" s="33"/>
      <c r="AA455" s="33"/>
      <c r="AB455" s="33"/>
      <c r="AC455" s="33"/>
      <c r="AD455" s="33"/>
      <c r="AE455" s="33"/>
      <c r="AR455" s="178" t="s">
        <v>387</v>
      </c>
      <c r="AT455" s="178" t="s">
        <v>357</v>
      </c>
      <c r="AU455" s="178" t="s">
        <v>86</v>
      </c>
      <c r="AY455" s="18" t="s">
        <v>130</v>
      </c>
      <c r="BE455" s="179">
        <f>IF(N455="základní",J455,0)</f>
        <v>0</v>
      </c>
      <c r="BF455" s="179">
        <f>IF(N455="snížená",J455,0)</f>
        <v>0</v>
      </c>
      <c r="BG455" s="179">
        <f>IF(N455="zákl. přenesená",J455,0)</f>
        <v>0</v>
      </c>
      <c r="BH455" s="179">
        <f>IF(N455="sníž. přenesená",J455,0)</f>
        <v>0</v>
      </c>
      <c r="BI455" s="179">
        <f>IF(N455="nulová",J455,0)</f>
        <v>0</v>
      </c>
      <c r="BJ455" s="18" t="s">
        <v>84</v>
      </c>
      <c r="BK455" s="179">
        <f>ROUND(I455*H455,2)</f>
        <v>0</v>
      </c>
      <c r="BL455" s="18" t="s">
        <v>295</v>
      </c>
      <c r="BM455" s="178" t="s">
        <v>779</v>
      </c>
    </row>
    <row r="456" spans="1:65" s="13" customFormat="1">
      <c r="B456" s="188"/>
      <c r="D456" s="180" t="s">
        <v>205</v>
      </c>
      <c r="E456" s="189" t="s">
        <v>1</v>
      </c>
      <c r="F456" s="190" t="s">
        <v>780</v>
      </c>
      <c r="H456" s="191">
        <v>14.157</v>
      </c>
      <c r="I456" s="192"/>
      <c r="L456" s="188"/>
      <c r="M456" s="193"/>
      <c r="N456" s="194"/>
      <c r="O456" s="194"/>
      <c r="P456" s="194"/>
      <c r="Q456" s="194"/>
      <c r="R456" s="194"/>
      <c r="S456" s="194"/>
      <c r="T456" s="195"/>
      <c r="AT456" s="189" t="s">
        <v>205</v>
      </c>
      <c r="AU456" s="189" t="s">
        <v>86</v>
      </c>
      <c r="AV456" s="13" t="s">
        <v>86</v>
      </c>
      <c r="AW456" s="13" t="s">
        <v>32</v>
      </c>
      <c r="AX456" s="13" t="s">
        <v>84</v>
      </c>
      <c r="AY456" s="189" t="s">
        <v>130</v>
      </c>
    </row>
    <row r="457" spans="1:65" s="2" customFormat="1" ht="33" customHeight="1">
      <c r="A457" s="33"/>
      <c r="B457" s="166"/>
      <c r="C457" s="167" t="s">
        <v>781</v>
      </c>
      <c r="D457" s="167" t="s">
        <v>133</v>
      </c>
      <c r="E457" s="168" t="s">
        <v>782</v>
      </c>
      <c r="F457" s="169" t="s">
        <v>783</v>
      </c>
      <c r="G457" s="170" t="s">
        <v>214</v>
      </c>
      <c r="H457" s="171">
        <v>590</v>
      </c>
      <c r="I457" s="172"/>
      <c r="J457" s="173">
        <f>ROUND(I457*H457,2)</f>
        <v>0</v>
      </c>
      <c r="K457" s="169" t="s">
        <v>137</v>
      </c>
      <c r="L457" s="34"/>
      <c r="M457" s="174" t="s">
        <v>1</v>
      </c>
      <c r="N457" s="175" t="s">
        <v>42</v>
      </c>
      <c r="O457" s="59"/>
      <c r="P457" s="176">
        <f>O457*H457</f>
        <v>0</v>
      </c>
      <c r="Q457" s="176">
        <v>0</v>
      </c>
      <c r="R457" s="176">
        <f>Q457*H457</f>
        <v>0</v>
      </c>
      <c r="S457" s="176">
        <v>0</v>
      </c>
      <c r="T457" s="177">
        <f>S457*H457</f>
        <v>0</v>
      </c>
      <c r="U457" s="33"/>
      <c r="V457" s="33"/>
      <c r="W457" s="33"/>
      <c r="X457" s="33"/>
      <c r="Y457" s="33"/>
      <c r="Z457" s="33"/>
      <c r="AA457" s="33"/>
      <c r="AB457" s="33"/>
      <c r="AC457" s="33"/>
      <c r="AD457" s="33"/>
      <c r="AE457" s="33"/>
      <c r="AR457" s="178" t="s">
        <v>148</v>
      </c>
      <c r="AT457" s="178" t="s">
        <v>133</v>
      </c>
      <c r="AU457" s="178" t="s">
        <v>86</v>
      </c>
      <c r="AY457" s="18" t="s">
        <v>130</v>
      </c>
      <c r="BE457" s="179">
        <f>IF(N457="základní",J457,0)</f>
        <v>0</v>
      </c>
      <c r="BF457" s="179">
        <f>IF(N457="snížená",J457,0)</f>
        <v>0</v>
      </c>
      <c r="BG457" s="179">
        <f>IF(N457="zákl. přenesená",J457,0)</f>
        <v>0</v>
      </c>
      <c r="BH457" s="179">
        <f>IF(N457="sníž. přenesená",J457,0)</f>
        <v>0</v>
      </c>
      <c r="BI457" s="179">
        <f>IF(N457="nulová",J457,0)</f>
        <v>0</v>
      </c>
      <c r="BJ457" s="18" t="s">
        <v>84</v>
      </c>
      <c r="BK457" s="179">
        <f>ROUND(I457*H457,2)</f>
        <v>0</v>
      </c>
      <c r="BL457" s="18" t="s">
        <v>148</v>
      </c>
      <c r="BM457" s="178" t="s">
        <v>784</v>
      </c>
    </row>
    <row r="458" spans="1:65" s="2" customFormat="1" ht="44.25" customHeight="1">
      <c r="A458" s="33"/>
      <c r="B458" s="166"/>
      <c r="C458" s="219" t="s">
        <v>785</v>
      </c>
      <c r="D458" s="219" t="s">
        <v>357</v>
      </c>
      <c r="E458" s="220" t="s">
        <v>786</v>
      </c>
      <c r="F458" s="221" t="s">
        <v>787</v>
      </c>
      <c r="G458" s="222" t="s">
        <v>214</v>
      </c>
      <c r="H458" s="223">
        <v>637.20000000000005</v>
      </c>
      <c r="I458" s="224"/>
      <c r="J458" s="225">
        <f>ROUND(I458*H458,2)</f>
        <v>0</v>
      </c>
      <c r="K458" s="221" t="s">
        <v>1</v>
      </c>
      <c r="L458" s="226"/>
      <c r="M458" s="227" t="s">
        <v>1</v>
      </c>
      <c r="N458" s="228" t="s">
        <v>42</v>
      </c>
      <c r="O458" s="59"/>
      <c r="P458" s="176">
        <f>O458*H458</f>
        <v>0</v>
      </c>
      <c r="Q458" s="176">
        <v>1.4500000000000001E-2</v>
      </c>
      <c r="R458" s="176">
        <f>Q458*H458</f>
        <v>9.2394000000000016</v>
      </c>
      <c r="S458" s="176">
        <v>0</v>
      </c>
      <c r="T458" s="177">
        <f>S458*H458</f>
        <v>0</v>
      </c>
      <c r="U458" s="33"/>
      <c r="V458" s="33"/>
      <c r="W458" s="33"/>
      <c r="X458" s="33"/>
      <c r="Y458" s="33"/>
      <c r="Z458" s="33"/>
      <c r="AA458" s="33"/>
      <c r="AB458" s="33"/>
      <c r="AC458" s="33"/>
      <c r="AD458" s="33"/>
      <c r="AE458" s="33"/>
      <c r="AR458" s="178" t="s">
        <v>165</v>
      </c>
      <c r="AT458" s="178" t="s">
        <v>357</v>
      </c>
      <c r="AU458" s="178" t="s">
        <v>86</v>
      </c>
      <c r="AY458" s="18" t="s">
        <v>130</v>
      </c>
      <c r="BE458" s="179">
        <f>IF(N458="základní",J458,0)</f>
        <v>0</v>
      </c>
      <c r="BF458" s="179">
        <f>IF(N458="snížená",J458,0)</f>
        <v>0</v>
      </c>
      <c r="BG458" s="179">
        <f>IF(N458="zákl. přenesená",J458,0)</f>
        <v>0</v>
      </c>
      <c r="BH458" s="179">
        <f>IF(N458="sníž. přenesená",J458,0)</f>
        <v>0</v>
      </c>
      <c r="BI458" s="179">
        <f>IF(N458="nulová",J458,0)</f>
        <v>0</v>
      </c>
      <c r="BJ458" s="18" t="s">
        <v>84</v>
      </c>
      <c r="BK458" s="179">
        <f>ROUND(I458*H458,2)</f>
        <v>0</v>
      </c>
      <c r="BL458" s="18" t="s">
        <v>148</v>
      </c>
      <c r="BM458" s="178" t="s">
        <v>788</v>
      </c>
    </row>
    <row r="459" spans="1:65" s="13" customFormat="1">
      <c r="B459" s="188"/>
      <c r="D459" s="180" t="s">
        <v>205</v>
      </c>
      <c r="E459" s="189" t="s">
        <v>1</v>
      </c>
      <c r="F459" s="190" t="s">
        <v>789</v>
      </c>
      <c r="H459" s="191">
        <v>637.20000000000005</v>
      </c>
      <c r="I459" s="192"/>
      <c r="L459" s="188"/>
      <c r="M459" s="193"/>
      <c r="N459" s="194"/>
      <c r="O459" s="194"/>
      <c r="P459" s="194"/>
      <c r="Q459" s="194"/>
      <c r="R459" s="194"/>
      <c r="S459" s="194"/>
      <c r="T459" s="195"/>
      <c r="AT459" s="189" t="s">
        <v>205</v>
      </c>
      <c r="AU459" s="189" t="s">
        <v>86</v>
      </c>
      <c r="AV459" s="13" t="s">
        <v>86</v>
      </c>
      <c r="AW459" s="13" t="s">
        <v>32</v>
      </c>
      <c r="AX459" s="13" t="s">
        <v>84</v>
      </c>
      <c r="AY459" s="189" t="s">
        <v>130</v>
      </c>
    </row>
    <row r="460" spans="1:65" s="2" customFormat="1" ht="21.75" customHeight="1">
      <c r="A460" s="33"/>
      <c r="B460" s="166"/>
      <c r="C460" s="167" t="s">
        <v>790</v>
      </c>
      <c r="D460" s="167" t="s">
        <v>133</v>
      </c>
      <c r="E460" s="168" t="s">
        <v>791</v>
      </c>
      <c r="F460" s="169" t="s">
        <v>792</v>
      </c>
      <c r="G460" s="170" t="s">
        <v>214</v>
      </c>
      <c r="H460" s="171">
        <v>590</v>
      </c>
      <c r="I460" s="172"/>
      <c r="J460" s="173">
        <f>ROUND(I460*H460,2)</f>
        <v>0</v>
      </c>
      <c r="K460" s="169" t="s">
        <v>137</v>
      </c>
      <c r="L460" s="34"/>
      <c r="M460" s="174" t="s">
        <v>1</v>
      </c>
      <c r="N460" s="175" t="s">
        <v>42</v>
      </c>
      <c r="O460" s="59"/>
      <c r="P460" s="176">
        <f>O460*H460</f>
        <v>0</v>
      </c>
      <c r="Q460" s="176">
        <v>2.0000000000000001E-4</v>
      </c>
      <c r="R460" s="176">
        <f>Q460*H460</f>
        <v>0.11800000000000001</v>
      </c>
      <c r="S460" s="176">
        <v>0</v>
      </c>
      <c r="T460" s="177">
        <f>S460*H460</f>
        <v>0</v>
      </c>
      <c r="U460" s="33"/>
      <c r="V460" s="33"/>
      <c r="W460" s="33"/>
      <c r="X460" s="33"/>
      <c r="Y460" s="33"/>
      <c r="Z460" s="33"/>
      <c r="AA460" s="33"/>
      <c r="AB460" s="33"/>
      <c r="AC460" s="33"/>
      <c r="AD460" s="33"/>
      <c r="AE460" s="33"/>
      <c r="AR460" s="178" t="s">
        <v>295</v>
      </c>
      <c r="AT460" s="178" t="s">
        <v>133</v>
      </c>
      <c r="AU460" s="178" t="s">
        <v>86</v>
      </c>
      <c r="AY460" s="18" t="s">
        <v>130</v>
      </c>
      <c r="BE460" s="179">
        <f>IF(N460="základní",J460,0)</f>
        <v>0</v>
      </c>
      <c r="BF460" s="179">
        <f>IF(N460="snížená",J460,0)</f>
        <v>0</v>
      </c>
      <c r="BG460" s="179">
        <f>IF(N460="zákl. přenesená",J460,0)</f>
        <v>0</v>
      </c>
      <c r="BH460" s="179">
        <f>IF(N460="sníž. přenesená",J460,0)</f>
        <v>0</v>
      </c>
      <c r="BI460" s="179">
        <f>IF(N460="nulová",J460,0)</f>
        <v>0</v>
      </c>
      <c r="BJ460" s="18" t="s">
        <v>84</v>
      </c>
      <c r="BK460" s="179">
        <f>ROUND(I460*H460,2)</f>
        <v>0</v>
      </c>
      <c r="BL460" s="18" t="s">
        <v>295</v>
      </c>
      <c r="BM460" s="178" t="s">
        <v>793</v>
      </c>
    </row>
    <row r="461" spans="1:65" s="2" customFormat="1" ht="21.75" customHeight="1">
      <c r="A461" s="33"/>
      <c r="B461" s="166"/>
      <c r="C461" s="167" t="s">
        <v>794</v>
      </c>
      <c r="D461" s="167" t="s">
        <v>133</v>
      </c>
      <c r="E461" s="168" t="s">
        <v>795</v>
      </c>
      <c r="F461" s="169" t="s">
        <v>796</v>
      </c>
      <c r="G461" s="170" t="s">
        <v>233</v>
      </c>
      <c r="H461" s="171">
        <v>8.0389999999999997</v>
      </c>
      <c r="I461" s="172"/>
      <c r="J461" s="173">
        <f>ROUND(I461*H461,2)</f>
        <v>0</v>
      </c>
      <c r="K461" s="169" t="s">
        <v>137</v>
      </c>
      <c r="L461" s="34"/>
      <c r="M461" s="174" t="s">
        <v>1</v>
      </c>
      <c r="N461" s="175" t="s">
        <v>42</v>
      </c>
      <c r="O461" s="59"/>
      <c r="P461" s="176">
        <f>O461*H461</f>
        <v>0</v>
      </c>
      <c r="Q461" s="176">
        <v>0</v>
      </c>
      <c r="R461" s="176">
        <f>Q461*H461</f>
        <v>0</v>
      </c>
      <c r="S461" s="176">
        <v>0</v>
      </c>
      <c r="T461" s="177">
        <f>S461*H461</f>
        <v>0</v>
      </c>
      <c r="U461" s="33"/>
      <c r="V461" s="33"/>
      <c r="W461" s="33"/>
      <c r="X461" s="33"/>
      <c r="Y461" s="33"/>
      <c r="Z461" s="33"/>
      <c r="AA461" s="33"/>
      <c r="AB461" s="33"/>
      <c r="AC461" s="33"/>
      <c r="AD461" s="33"/>
      <c r="AE461" s="33"/>
      <c r="AR461" s="178" t="s">
        <v>295</v>
      </c>
      <c r="AT461" s="178" t="s">
        <v>133</v>
      </c>
      <c r="AU461" s="178" t="s">
        <v>86</v>
      </c>
      <c r="AY461" s="18" t="s">
        <v>130</v>
      </c>
      <c r="BE461" s="179">
        <f>IF(N461="základní",J461,0)</f>
        <v>0</v>
      </c>
      <c r="BF461" s="179">
        <f>IF(N461="snížená",J461,0)</f>
        <v>0</v>
      </c>
      <c r="BG461" s="179">
        <f>IF(N461="zákl. přenesená",J461,0)</f>
        <v>0</v>
      </c>
      <c r="BH461" s="179">
        <f>IF(N461="sníž. přenesená",J461,0)</f>
        <v>0</v>
      </c>
      <c r="BI461" s="179">
        <f>IF(N461="nulová",J461,0)</f>
        <v>0</v>
      </c>
      <c r="BJ461" s="18" t="s">
        <v>84</v>
      </c>
      <c r="BK461" s="179">
        <f>ROUND(I461*H461,2)</f>
        <v>0</v>
      </c>
      <c r="BL461" s="18" t="s">
        <v>295</v>
      </c>
      <c r="BM461" s="178" t="s">
        <v>797</v>
      </c>
    </row>
    <row r="462" spans="1:65" s="2" customFormat="1" ht="21.75" customHeight="1">
      <c r="A462" s="33"/>
      <c r="B462" s="166"/>
      <c r="C462" s="167" t="s">
        <v>798</v>
      </c>
      <c r="D462" s="167" t="s">
        <v>133</v>
      </c>
      <c r="E462" s="168" t="s">
        <v>799</v>
      </c>
      <c r="F462" s="169" t="s">
        <v>800</v>
      </c>
      <c r="G462" s="170" t="s">
        <v>233</v>
      </c>
      <c r="H462" s="171">
        <v>8.0389999999999997</v>
      </c>
      <c r="I462" s="172"/>
      <c r="J462" s="173">
        <f>ROUND(I462*H462,2)</f>
        <v>0</v>
      </c>
      <c r="K462" s="169" t="s">
        <v>137</v>
      </c>
      <c r="L462" s="34"/>
      <c r="M462" s="174" t="s">
        <v>1</v>
      </c>
      <c r="N462" s="175" t="s">
        <v>42</v>
      </c>
      <c r="O462" s="59"/>
      <c r="P462" s="176">
        <f>O462*H462</f>
        <v>0</v>
      </c>
      <c r="Q462" s="176">
        <v>0</v>
      </c>
      <c r="R462" s="176">
        <f>Q462*H462</f>
        <v>0</v>
      </c>
      <c r="S462" s="176">
        <v>0</v>
      </c>
      <c r="T462" s="177">
        <f>S462*H462</f>
        <v>0</v>
      </c>
      <c r="U462" s="33"/>
      <c r="V462" s="33"/>
      <c r="W462" s="33"/>
      <c r="X462" s="33"/>
      <c r="Y462" s="33"/>
      <c r="Z462" s="33"/>
      <c r="AA462" s="33"/>
      <c r="AB462" s="33"/>
      <c r="AC462" s="33"/>
      <c r="AD462" s="33"/>
      <c r="AE462" s="33"/>
      <c r="AR462" s="178" t="s">
        <v>295</v>
      </c>
      <c r="AT462" s="178" t="s">
        <v>133</v>
      </c>
      <c r="AU462" s="178" t="s">
        <v>86</v>
      </c>
      <c r="AY462" s="18" t="s">
        <v>130</v>
      </c>
      <c r="BE462" s="179">
        <f>IF(N462="základní",J462,0)</f>
        <v>0</v>
      </c>
      <c r="BF462" s="179">
        <f>IF(N462="snížená",J462,0)</f>
        <v>0</v>
      </c>
      <c r="BG462" s="179">
        <f>IF(N462="zákl. přenesená",J462,0)</f>
        <v>0</v>
      </c>
      <c r="BH462" s="179">
        <f>IF(N462="sníž. přenesená",J462,0)</f>
        <v>0</v>
      </c>
      <c r="BI462" s="179">
        <f>IF(N462="nulová",J462,0)</f>
        <v>0</v>
      </c>
      <c r="BJ462" s="18" t="s">
        <v>84</v>
      </c>
      <c r="BK462" s="179">
        <f>ROUND(I462*H462,2)</f>
        <v>0</v>
      </c>
      <c r="BL462" s="18" t="s">
        <v>295</v>
      </c>
      <c r="BM462" s="178" t="s">
        <v>801</v>
      </c>
    </row>
    <row r="463" spans="1:65" s="12" customFormat="1" ht="22.9" customHeight="1">
      <c r="B463" s="153"/>
      <c r="D463" s="154" t="s">
        <v>76</v>
      </c>
      <c r="E463" s="164" t="s">
        <v>802</v>
      </c>
      <c r="F463" s="164" t="s">
        <v>803</v>
      </c>
      <c r="I463" s="156"/>
      <c r="J463" s="165">
        <f>BK463</f>
        <v>0</v>
      </c>
      <c r="L463" s="153"/>
      <c r="M463" s="158"/>
      <c r="N463" s="159"/>
      <c r="O463" s="159"/>
      <c r="P463" s="160">
        <f>SUM(P464:P512)</f>
        <v>0</v>
      </c>
      <c r="Q463" s="159"/>
      <c r="R463" s="160">
        <f>SUM(R464:R512)</f>
        <v>36.115709799999998</v>
      </c>
      <c r="S463" s="159"/>
      <c r="T463" s="161">
        <f>SUM(T464:T512)</f>
        <v>10.217577</v>
      </c>
      <c r="AR463" s="154" t="s">
        <v>86</v>
      </c>
      <c r="AT463" s="162" t="s">
        <v>76</v>
      </c>
      <c r="AU463" s="162" t="s">
        <v>84</v>
      </c>
      <c r="AY463" s="154" t="s">
        <v>130</v>
      </c>
      <c r="BK463" s="163">
        <f>SUM(BK464:BK512)</f>
        <v>0</v>
      </c>
    </row>
    <row r="464" spans="1:65" s="2" customFormat="1" ht="21.75" customHeight="1">
      <c r="A464" s="33"/>
      <c r="B464" s="166"/>
      <c r="C464" s="167" t="s">
        <v>804</v>
      </c>
      <c r="D464" s="167" t="s">
        <v>133</v>
      </c>
      <c r="E464" s="168" t="s">
        <v>805</v>
      </c>
      <c r="F464" s="169" t="s">
        <v>806</v>
      </c>
      <c r="G464" s="170" t="s">
        <v>214</v>
      </c>
      <c r="H464" s="171">
        <v>593.70000000000005</v>
      </c>
      <c r="I464" s="172"/>
      <c r="J464" s="173">
        <f>ROUND(I464*H464,2)</f>
        <v>0</v>
      </c>
      <c r="K464" s="169" t="s">
        <v>137</v>
      </c>
      <c r="L464" s="34"/>
      <c r="M464" s="174" t="s">
        <v>1</v>
      </c>
      <c r="N464" s="175" t="s">
        <v>42</v>
      </c>
      <c r="O464" s="59"/>
      <c r="P464" s="176">
        <f>O464*H464</f>
        <v>0</v>
      </c>
      <c r="Q464" s="176">
        <v>0</v>
      </c>
      <c r="R464" s="176">
        <f>Q464*H464</f>
        <v>0</v>
      </c>
      <c r="S464" s="176">
        <v>1.721E-2</v>
      </c>
      <c r="T464" s="177">
        <f>S464*H464</f>
        <v>10.217577</v>
      </c>
      <c r="U464" s="33"/>
      <c r="V464" s="33"/>
      <c r="W464" s="33"/>
      <c r="X464" s="33"/>
      <c r="Y464" s="33"/>
      <c r="Z464" s="33"/>
      <c r="AA464" s="33"/>
      <c r="AB464" s="33"/>
      <c r="AC464" s="33"/>
      <c r="AD464" s="33"/>
      <c r="AE464" s="33"/>
      <c r="AR464" s="178" t="s">
        <v>295</v>
      </c>
      <c r="AT464" s="178" t="s">
        <v>133</v>
      </c>
      <c r="AU464" s="178" t="s">
        <v>86</v>
      </c>
      <c r="AY464" s="18" t="s">
        <v>130</v>
      </c>
      <c r="BE464" s="179">
        <f>IF(N464="základní",J464,0)</f>
        <v>0</v>
      </c>
      <c r="BF464" s="179">
        <f>IF(N464="snížená",J464,0)</f>
        <v>0</v>
      </c>
      <c r="BG464" s="179">
        <f>IF(N464="zákl. přenesená",J464,0)</f>
        <v>0</v>
      </c>
      <c r="BH464" s="179">
        <f>IF(N464="sníž. přenesená",J464,0)</f>
        <v>0</v>
      </c>
      <c r="BI464" s="179">
        <f>IF(N464="nulová",J464,0)</f>
        <v>0</v>
      </c>
      <c r="BJ464" s="18" t="s">
        <v>84</v>
      </c>
      <c r="BK464" s="179">
        <f>ROUND(I464*H464,2)</f>
        <v>0</v>
      </c>
      <c r="BL464" s="18" t="s">
        <v>295</v>
      </c>
      <c r="BM464" s="178" t="s">
        <v>807</v>
      </c>
    </row>
    <row r="465" spans="1:65" s="13" customFormat="1">
      <c r="B465" s="188"/>
      <c r="D465" s="180" t="s">
        <v>205</v>
      </c>
      <c r="E465" s="189" t="s">
        <v>1</v>
      </c>
      <c r="F465" s="190" t="s">
        <v>808</v>
      </c>
      <c r="H465" s="191">
        <v>593.70000000000005</v>
      </c>
      <c r="I465" s="192"/>
      <c r="L465" s="188"/>
      <c r="M465" s="193"/>
      <c r="N465" s="194"/>
      <c r="O465" s="194"/>
      <c r="P465" s="194"/>
      <c r="Q465" s="194"/>
      <c r="R465" s="194"/>
      <c r="S465" s="194"/>
      <c r="T465" s="195"/>
      <c r="AT465" s="189" t="s">
        <v>205</v>
      </c>
      <c r="AU465" s="189" t="s">
        <v>86</v>
      </c>
      <c r="AV465" s="13" t="s">
        <v>86</v>
      </c>
      <c r="AW465" s="13" t="s">
        <v>32</v>
      </c>
      <c r="AX465" s="13" t="s">
        <v>84</v>
      </c>
      <c r="AY465" s="189" t="s">
        <v>130</v>
      </c>
    </row>
    <row r="466" spans="1:65" s="2" customFormat="1" ht="21.75" customHeight="1">
      <c r="A466" s="33"/>
      <c r="B466" s="166"/>
      <c r="C466" s="167" t="s">
        <v>809</v>
      </c>
      <c r="D466" s="167" t="s">
        <v>133</v>
      </c>
      <c r="E466" s="168" t="s">
        <v>1232</v>
      </c>
      <c r="F466" s="169" t="s">
        <v>1229</v>
      </c>
      <c r="G466" s="170" t="s">
        <v>214</v>
      </c>
      <c r="H466" s="171">
        <v>530.5</v>
      </c>
      <c r="I466" s="172"/>
      <c r="J466" s="173">
        <f>ROUND(I466*H466,2)</f>
        <v>0</v>
      </c>
      <c r="K466" s="169" t="s">
        <v>137</v>
      </c>
      <c r="L466" s="34"/>
      <c r="M466" s="174" t="s">
        <v>1</v>
      </c>
      <c r="N466" s="175" t="s">
        <v>42</v>
      </c>
      <c r="O466" s="59"/>
      <c r="P466" s="176">
        <f>O466*H466</f>
        <v>0</v>
      </c>
      <c r="Q466" s="176">
        <v>1.6910000000000001E-2</v>
      </c>
      <c r="R466" s="176">
        <f>Q466*H466</f>
        <v>8.9707550000000005</v>
      </c>
      <c r="S466" s="176">
        <v>0</v>
      </c>
      <c r="T466" s="177">
        <f>S466*H466</f>
        <v>0</v>
      </c>
      <c r="U466" s="33"/>
      <c r="V466" s="33"/>
      <c r="W466" s="33"/>
      <c r="X466" s="33"/>
      <c r="Y466" s="33"/>
      <c r="Z466" s="33"/>
      <c r="AA466" s="33"/>
      <c r="AB466" s="33"/>
      <c r="AC466" s="33"/>
      <c r="AD466" s="33"/>
      <c r="AE466" s="33"/>
      <c r="AR466" s="178" t="s">
        <v>295</v>
      </c>
      <c r="AT466" s="178" t="s">
        <v>133</v>
      </c>
      <c r="AU466" s="178" t="s">
        <v>86</v>
      </c>
      <c r="AY466" s="18" t="s">
        <v>130</v>
      </c>
      <c r="BE466" s="179">
        <f>IF(N466="základní",J466,0)</f>
        <v>0</v>
      </c>
      <c r="BF466" s="179">
        <f>IF(N466="snížená",J466,0)</f>
        <v>0</v>
      </c>
      <c r="BG466" s="179">
        <f>IF(N466="zákl. přenesená",J466,0)</f>
        <v>0</v>
      </c>
      <c r="BH466" s="179">
        <f>IF(N466="sníž. přenesená",J466,0)</f>
        <v>0</v>
      </c>
      <c r="BI466" s="179">
        <f>IF(N466="nulová",J466,0)</f>
        <v>0</v>
      </c>
      <c r="BJ466" s="18" t="s">
        <v>84</v>
      </c>
      <c r="BK466" s="179">
        <f>ROUND(I466*H466,2)</f>
        <v>0</v>
      </c>
      <c r="BL466" s="18" t="s">
        <v>295</v>
      </c>
      <c r="BM466" s="178" t="s">
        <v>810</v>
      </c>
    </row>
    <row r="467" spans="1:65" s="13" customFormat="1">
      <c r="B467" s="188"/>
      <c r="D467" s="180" t="s">
        <v>205</v>
      </c>
      <c r="E467" s="189" t="s">
        <v>1</v>
      </c>
      <c r="F467" s="190" t="s">
        <v>811</v>
      </c>
      <c r="H467" s="191">
        <v>273</v>
      </c>
      <c r="I467" s="192"/>
      <c r="L467" s="188"/>
      <c r="M467" s="193"/>
      <c r="N467" s="194"/>
      <c r="O467" s="194"/>
      <c r="P467" s="194"/>
      <c r="Q467" s="194"/>
      <c r="R467" s="194"/>
      <c r="S467" s="194"/>
      <c r="T467" s="195"/>
      <c r="AT467" s="189" t="s">
        <v>205</v>
      </c>
      <c r="AU467" s="189" t="s">
        <v>86</v>
      </c>
      <c r="AV467" s="13" t="s">
        <v>86</v>
      </c>
      <c r="AW467" s="13" t="s">
        <v>32</v>
      </c>
      <c r="AX467" s="13" t="s">
        <v>77</v>
      </c>
      <c r="AY467" s="189" t="s">
        <v>130</v>
      </c>
    </row>
    <row r="468" spans="1:65" s="13" customFormat="1">
      <c r="B468" s="188"/>
      <c r="D468" s="180" t="s">
        <v>205</v>
      </c>
      <c r="E468" s="189" t="s">
        <v>1</v>
      </c>
      <c r="F468" s="190" t="s">
        <v>812</v>
      </c>
      <c r="H468" s="191">
        <v>257.5</v>
      </c>
      <c r="I468" s="192"/>
      <c r="L468" s="188"/>
      <c r="M468" s="193"/>
      <c r="N468" s="194"/>
      <c r="O468" s="194"/>
      <c r="P468" s="194"/>
      <c r="Q468" s="194"/>
      <c r="R468" s="194"/>
      <c r="S468" s="194"/>
      <c r="T468" s="195"/>
      <c r="AT468" s="189" t="s">
        <v>205</v>
      </c>
      <c r="AU468" s="189" t="s">
        <v>86</v>
      </c>
      <c r="AV468" s="13" t="s">
        <v>86</v>
      </c>
      <c r="AW468" s="13" t="s">
        <v>32</v>
      </c>
      <c r="AX468" s="13" t="s">
        <v>77</v>
      </c>
      <c r="AY468" s="189" t="s">
        <v>130</v>
      </c>
    </row>
    <row r="469" spans="1:65" s="15" customFormat="1">
      <c r="B469" s="204"/>
      <c r="D469" s="180" t="s">
        <v>205</v>
      </c>
      <c r="E469" s="205" t="s">
        <v>1</v>
      </c>
      <c r="F469" s="206" t="s">
        <v>318</v>
      </c>
      <c r="H469" s="207">
        <v>530.5</v>
      </c>
      <c r="I469" s="208"/>
      <c r="L469" s="204"/>
      <c r="M469" s="209"/>
      <c r="N469" s="210"/>
      <c r="O469" s="210"/>
      <c r="P469" s="210"/>
      <c r="Q469" s="210"/>
      <c r="R469" s="210"/>
      <c r="S469" s="210"/>
      <c r="T469" s="211"/>
      <c r="AT469" s="205" t="s">
        <v>205</v>
      </c>
      <c r="AU469" s="205" t="s">
        <v>86</v>
      </c>
      <c r="AV469" s="15" t="s">
        <v>144</v>
      </c>
      <c r="AW469" s="15" t="s">
        <v>32</v>
      </c>
      <c r="AX469" s="15" t="s">
        <v>77</v>
      </c>
      <c r="AY469" s="205" t="s">
        <v>130</v>
      </c>
    </row>
    <row r="470" spans="1:65" s="14" customFormat="1">
      <c r="B470" s="196"/>
      <c r="D470" s="180" t="s">
        <v>205</v>
      </c>
      <c r="E470" s="197" t="s">
        <v>1</v>
      </c>
      <c r="F470" s="198" t="s">
        <v>221</v>
      </c>
      <c r="H470" s="199">
        <v>530.5</v>
      </c>
      <c r="I470" s="200"/>
      <c r="L470" s="196"/>
      <c r="M470" s="201"/>
      <c r="N470" s="202"/>
      <c r="O470" s="202"/>
      <c r="P470" s="202"/>
      <c r="Q470" s="202"/>
      <c r="R470" s="202"/>
      <c r="S470" s="202"/>
      <c r="T470" s="203"/>
      <c r="AT470" s="197" t="s">
        <v>205</v>
      </c>
      <c r="AU470" s="197" t="s">
        <v>86</v>
      </c>
      <c r="AV470" s="14" t="s">
        <v>148</v>
      </c>
      <c r="AW470" s="14" t="s">
        <v>32</v>
      </c>
      <c r="AX470" s="14" t="s">
        <v>84</v>
      </c>
      <c r="AY470" s="197" t="s">
        <v>130</v>
      </c>
    </row>
    <row r="471" spans="1:65" s="2" customFormat="1" ht="21.75" customHeight="1">
      <c r="A471" s="33"/>
      <c r="B471" s="166"/>
      <c r="C471" s="167" t="s">
        <v>813</v>
      </c>
      <c r="D471" s="167" t="s">
        <v>133</v>
      </c>
      <c r="E471" s="168" t="s">
        <v>1233</v>
      </c>
      <c r="F471" s="169" t="s">
        <v>1230</v>
      </c>
      <c r="G471" s="170" t="s">
        <v>214</v>
      </c>
      <c r="H471" s="171">
        <v>63.2</v>
      </c>
      <c r="I471" s="172"/>
      <c r="J471" s="173">
        <f>ROUND(I471*H471,2)</f>
        <v>0</v>
      </c>
      <c r="K471" s="169" t="s">
        <v>1</v>
      </c>
      <c r="L471" s="34"/>
      <c r="M471" s="174" t="s">
        <v>1</v>
      </c>
      <c r="N471" s="175" t="s">
        <v>42</v>
      </c>
      <c r="O471" s="59"/>
      <c r="P471" s="176">
        <f>O471*H471</f>
        <v>0</v>
      </c>
      <c r="Q471" s="176">
        <v>1.379E-2</v>
      </c>
      <c r="R471" s="176">
        <f>Q471*H471</f>
        <v>0.87152800000000008</v>
      </c>
      <c r="S471" s="176">
        <v>0</v>
      </c>
      <c r="T471" s="177">
        <f>S471*H471</f>
        <v>0</v>
      </c>
      <c r="U471" s="33"/>
      <c r="V471" s="33"/>
      <c r="W471" s="33"/>
      <c r="X471" s="33"/>
      <c r="Y471" s="33"/>
      <c r="Z471" s="33"/>
      <c r="AA471" s="33"/>
      <c r="AB471" s="33"/>
      <c r="AC471" s="33"/>
      <c r="AD471" s="33"/>
      <c r="AE471" s="33"/>
      <c r="AR471" s="178" t="s">
        <v>295</v>
      </c>
      <c r="AT471" s="178" t="s">
        <v>133</v>
      </c>
      <c r="AU471" s="178" t="s">
        <v>86</v>
      </c>
      <c r="AY471" s="18" t="s">
        <v>130</v>
      </c>
      <c r="BE471" s="179">
        <f>IF(N471="základní",J471,0)</f>
        <v>0</v>
      </c>
      <c r="BF471" s="179">
        <f>IF(N471="snížená",J471,0)</f>
        <v>0</v>
      </c>
      <c r="BG471" s="179">
        <f>IF(N471="zákl. přenesená",J471,0)</f>
        <v>0</v>
      </c>
      <c r="BH471" s="179">
        <f>IF(N471="sníž. přenesená",J471,0)</f>
        <v>0</v>
      </c>
      <c r="BI471" s="179">
        <f>IF(N471="nulová",J471,0)</f>
        <v>0</v>
      </c>
      <c r="BJ471" s="18" t="s">
        <v>84</v>
      </c>
      <c r="BK471" s="179">
        <f>ROUND(I471*H471,2)</f>
        <v>0</v>
      </c>
      <c r="BL471" s="18" t="s">
        <v>295</v>
      </c>
      <c r="BM471" s="178" t="s">
        <v>814</v>
      </c>
    </row>
    <row r="472" spans="1:65" s="13" customFormat="1">
      <c r="B472" s="188"/>
      <c r="D472" s="180" t="s">
        <v>205</v>
      </c>
      <c r="E472" s="189" t="s">
        <v>1</v>
      </c>
      <c r="F472" s="190" t="s">
        <v>815</v>
      </c>
      <c r="H472" s="191">
        <v>63.2</v>
      </c>
      <c r="I472" s="192"/>
      <c r="L472" s="188"/>
      <c r="M472" s="193"/>
      <c r="N472" s="194"/>
      <c r="O472" s="194"/>
      <c r="P472" s="194"/>
      <c r="Q472" s="194"/>
      <c r="R472" s="194"/>
      <c r="S472" s="194"/>
      <c r="T472" s="195"/>
      <c r="AT472" s="189" t="s">
        <v>205</v>
      </c>
      <c r="AU472" s="189" t="s">
        <v>86</v>
      </c>
      <c r="AV472" s="13" t="s">
        <v>86</v>
      </c>
      <c r="AW472" s="13" t="s">
        <v>32</v>
      </c>
      <c r="AX472" s="13" t="s">
        <v>84</v>
      </c>
      <c r="AY472" s="189" t="s">
        <v>130</v>
      </c>
    </row>
    <row r="473" spans="1:65" s="2" customFormat="1" ht="16.5" customHeight="1">
      <c r="A473" s="33"/>
      <c r="B473" s="166"/>
      <c r="C473" s="167" t="s">
        <v>816</v>
      </c>
      <c r="D473" s="167" t="s">
        <v>133</v>
      </c>
      <c r="E473" s="168" t="s">
        <v>817</v>
      </c>
      <c r="F473" s="169" t="s">
        <v>818</v>
      </c>
      <c r="G473" s="170" t="s">
        <v>214</v>
      </c>
      <c r="H473" s="171">
        <v>597.79999999999995</v>
      </c>
      <c r="I473" s="172"/>
      <c r="J473" s="173">
        <f>ROUND(I473*H473,2)</f>
        <v>0</v>
      </c>
      <c r="K473" s="169" t="s">
        <v>137</v>
      </c>
      <c r="L473" s="34"/>
      <c r="M473" s="174" t="s">
        <v>1</v>
      </c>
      <c r="N473" s="175" t="s">
        <v>42</v>
      </c>
      <c r="O473" s="59"/>
      <c r="P473" s="176">
        <f>O473*H473</f>
        <v>0</v>
      </c>
      <c r="Q473" s="176">
        <v>0</v>
      </c>
      <c r="R473" s="176">
        <f>Q473*H473</f>
        <v>0</v>
      </c>
      <c r="S473" s="176">
        <v>0</v>
      </c>
      <c r="T473" s="177">
        <f>S473*H473</f>
        <v>0</v>
      </c>
      <c r="U473" s="33"/>
      <c r="V473" s="33"/>
      <c r="W473" s="33"/>
      <c r="X473" s="33"/>
      <c r="Y473" s="33"/>
      <c r="Z473" s="33"/>
      <c r="AA473" s="33"/>
      <c r="AB473" s="33"/>
      <c r="AC473" s="33"/>
      <c r="AD473" s="33"/>
      <c r="AE473" s="33"/>
      <c r="AR473" s="178" t="s">
        <v>295</v>
      </c>
      <c r="AT473" s="178" t="s">
        <v>133</v>
      </c>
      <c r="AU473" s="178" t="s">
        <v>86</v>
      </c>
      <c r="AY473" s="18" t="s">
        <v>130</v>
      </c>
      <c r="BE473" s="179">
        <f>IF(N473="základní",J473,0)</f>
        <v>0</v>
      </c>
      <c r="BF473" s="179">
        <f>IF(N473="snížená",J473,0)</f>
        <v>0</v>
      </c>
      <c r="BG473" s="179">
        <f>IF(N473="zákl. přenesená",J473,0)</f>
        <v>0</v>
      </c>
      <c r="BH473" s="179">
        <f>IF(N473="sníž. přenesená",J473,0)</f>
        <v>0</v>
      </c>
      <c r="BI473" s="179">
        <f>IF(N473="nulová",J473,0)</f>
        <v>0</v>
      </c>
      <c r="BJ473" s="18" t="s">
        <v>84</v>
      </c>
      <c r="BK473" s="179">
        <f>ROUND(I473*H473,2)</f>
        <v>0</v>
      </c>
      <c r="BL473" s="18" t="s">
        <v>295</v>
      </c>
      <c r="BM473" s="178" t="s">
        <v>819</v>
      </c>
    </row>
    <row r="474" spans="1:65" s="13" customFormat="1">
      <c r="B474" s="188"/>
      <c r="D474" s="180" t="s">
        <v>205</v>
      </c>
      <c r="E474" s="189" t="s">
        <v>1</v>
      </c>
      <c r="F474" s="190" t="s">
        <v>820</v>
      </c>
      <c r="H474" s="191">
        <v>597.79999999999995</v>
      </c>
      <c r="I474" s="192"/>
      <c r="L474" s="188"/>
      <c r="M474" s="193"/>
      <c r="N474" s="194"/>
      <c r="O474" s="194"/>
      <c r="P474" s="194"/>
      <c r="Q474" s="194"/>
      <c r="R474" s="194"/>
      <c r="S474" s="194"/>
      <c r="T474" s="195"/>
      <c r="AT474" s="189" t="s">
        <v>205</v>
      </c>
      <c r="AU474" s="189" t="s">
        <v>86</v>
      </c>
      <c r="AV474" s="13" t="s">
        <v>86</v>
      </c>
      <c r="AW474" s="13" t="s">
        <v>32</v>
      </c>
      <c r="AX474" s="13" t="s">
        <v>77</v>
      </c>
      <c r="AY474" s="189" t="s">
        <v>130</v>
      </c>
    </row>
    <row r="475" spans="1:65" s="14" customFormat="1">
      <c r="B475" s="196"/>
      <c r="D475" s="180" t="s">
        <v>205</v>
      </c>
      <c r="E475" s="197" t="s">
        <v>1</v>
      </c>
      <c r="F475" s="198" t="s">
        <v>221</v>
      </c>
      <c r="H475" s="199">
        <v>597.79999999999995</v>
      </c>
      <c r="I475" s="200"/>
      <c r="L475" s="196"/>
      <c r="M475" s="201"/>
      <c r="N475" s="202"/>
      <c r="O475" s="202"/>
      <c r="P475" s="202"/>
      <c r="Q475" s="202"/>
      <c r="R475" s="202"/>
      <c r="S475" s="202"/>
      <c r="T475" s="203"/>
      <c r="AT475" s="197" t="s">
        <v>205</v>
      </c>
      <c r="AU475" s="197" t="s">
        <v>86</v>
      </c>
      <c r="AV475" s="14" t="s">
        <v>148</v>
      </c>
      <c r="AW475" s="14" t="s">
        <v>32</v>
      </c>
      <c r="AX475" s="14" t="s">
        <v>84</v>
      </c>
      <c r="AY475" s="197" t="s">
        <v>130</v>
      </c>
    </row>
    <row r="476" spans="1:65" s="2" customFormat="1" ht="21.75" customHeight="1">
      <c r="A476" s="33"/>
      <c r="B476" s="166"/>
      <c r="C476" s="219" t="s">
        <v>821</v>
      </c>
      <c r="D476" s="219" t="s">
        <v>357</v>
      </c>
      <c r="E476" s="220" t="s">
        <v>822</v>
      </c>
      <c r="F476" s="221" t="s">
        <v>823</v>
      </c>
      <c r="G476" s="222" t="s">
        <v>214</v>
      </c>
      <c r="H476" s="223">
        <v>657.58</v>
      </c>
      <c r="I476" s="224"/>
      <c r="J476" s="225">
        <f>ROUND(I476*H476,2)</f>
        <v>0</v>
      </c>
      <c r="K476" s="221" t="s">
        <v>137</v>
      </c>
      <c r="L476" s="226"/>
      <c r="M476" s="227" t="s">
        <v>1</v>
      </c>
      <c r="N476" s="228" t="s">
        <v>42</v>
      </c>
      <c r="O476" s="59"/>
      <c r="P476" s="176">
        <f>O476*H476</f>
        <v>0</v>
      </c>
      <c r="Q476" s="176">
        <v>1.6000000000000001E-4</v>
      </c>
      <c r="R476" s="176">
        <f>Q476*H476</f>
        <v>0.10521280000000001</v>
      </c>
      <c r="S476" s="176">
        <v>0</v>
      </c>
      <c r="T476" s="177">
        <f>S476*H476</f>
        <v>0</v>
      </c>
      <c r="U476" s="33"/>
      <c r="V476" s="33"/>
      <c r="W476" s="33"/>
      <c r="X476" s="33"/>
      <c r="Y476" s="33"/>
      <c r="Z476" s="33"/>
      <c r="AA476" s="33"/>
      <c r="AB476" s="33"/>
      <c r="AC476" s="33"/>
      <c r="AD476" s="33"/>
      <c r="AE476" s="33"/>
      <c r="AR476" s="178" t="s">
        <v>387</v>
      </c>
      <c r="AT476" s="178" t="s">
        <v>357</v>
      </c>
      <c r="AU476" s="178" t="s">
        <v>86</v>
      </c>
      <c r="AY476" s="18" t="s">
        <v>130</v>
      </c>
      <c r="BE476" s="179">
        <f>IF(N476="základní",J476,0)</f>
        <v>0</v>
      </c>
      <c r="BF476" s="179">
        <f>IF(N476="snížená",J476,0)</f>
        <v>0</v>
      </c>
      <c r="BG476" s="179">
        <f>IF(N476="zákl. přenesená",J476,0)</f>
        <v>0</v>
      </c>
      <c r="BH476" s="179">
        <f>IF(N476="sníž. přenesená",J476,0)</f>
        <v>0</v>
      </c>
      <c r="BI476" s="179">
        <f>IF(N476="nulová",J476,0)</f>
        <v>0</v>
      </c>
      <c r="BJ476" s="18" t="s">
        <v>84</v>
      </c>
      <c r="BK476" s="179">
        <f>ROUND(I476*H476,2)</f>
        <v>0</v>
      </c>
      <c r="BL476" s="18" t="s">
        <v>295</v>
      </c>
      <c r="BM476" s="178" t="s">
        <v>824</v>
      </c>
    </row>
    <row r="477" spans="1:65" s="13" customFormat="1">
      <c r="B477" s="188"/>
      <c r="D477" s="180" t="s">
        <v>205</v>
      </c>
      <c r="E477" s="189" t="s">
        <v>1</v>
      </c>
      <c r="F477" s="190" t="s">
        <v>825</v>
      </c>
      <c r="H477" s="191">
        <v>657.58</v>
      </c>
      <c r="I477" s="192"/>
      <c r="L477" s="188"/>
      <c r="M477" s="193"/>
      <c r="N477" s="194"/>
      <c r="O477" s="194"/>
      <c r="P477" s="194"/>
      <c r="Q477" s="194"/>
      <c r="R477" s="194"/>
      <c r="S477" s="194"/>
      <c r="T477" s="195"/>
      <c r="AT477" s="189" t="s">
        <v>205</v>
      </c>
      <c r="AU477" s="189" t="s">
        <v>86</v>
      </c>
      <c r="AV477" s="13" t="s">
        <v>86</v>
      </c>
      <c r="AW477" s="13" t="s">
        <v>32</v>
      </c>
      <c r="AX477" s="13" t="s">
        <v>84</v>
      </c>
      <c r="AY477" s="189" t="s">
        <v>130</v>
      </c>
    </row>
    <row r="478" spans="1:65" s="2" customFormat="1" ht="16.5" customHeight="1">
      <c r="A478" s="33"/>
      <c r="B478" s="166"/>
      <c r="C478" s="167" t="s">
        <v>826</v>
      </c>
      <c r="D478" s="167" t="s">
        <v>133</v>
      </c>
      <c r="E478" s="168" t="s">
        <v>827</v>
      </c>
      <c r="F478" s="169" t="s">
        <v>828</v>
      </c>
      <c r="G478" s="170" t="s">
        <v>214</v>
      </c>
      <c r="H478" s="171">
        <v>1793.4</v>
      </c>
      <c r="I478" s="172"/>
      <c r="J478" s="173">
        <f>ROUND(I478*H478,2)</f>
        <v>0</v>
      </c>
      <c r="K478" s="169" t="s">
        <v>137</v>
      </c>
      <c r="L478" s="34"/>
      <c r="M478" s="174" t="s">
        <v>1</v>
      </c>
      <c r="N478" s="175" t="s">
        <v>42</v>
      </c>
      <c r="O478" s="59"/>
      <c r="P478" s="176">
        <f>O478*H478</f>
        <v>0</v>
      </c>
      <c r="Q478" s="176">
        <v>0</v>
      </c>
      <c r="R478" s="176">
        <f>Q478*H478</f>
        <v>0</v>
      </c>
      <c r="S478" s="176">
        <v>0</v>
      </c>
      <c r="T478" s="177">
        <f>S478*H478</f>
        <v>0</v>
      </c>
      <c r="U478" s="33"/>
      <c r="V478" s="33"/>
      <c r="W478" s="33"/>
      <c r="X478" s="33"/>
      <c r="Y478" s="33"/>
      <c r="Z478" s="33"/>
      <c r="AA478" s="33"/>
      <c r="AB478" s="33"/>
      <c r="AC478" s="33"/>
      <c r="AD478" s="33"/>
      <c r="AE478" s="33"/>
      <c r="AR478" s="178" t="s">
        <v>295</v>
      </c>
      <c r="AT478" s="178" t="s">
        <v>133</v>
      </c>
      <c r="AU478" s="178" t="s">
        <v>86</v>
      </c>
      <c r="AY478" s="18" t="s">
        <v>130</v>
      </c>
      <c r="BE478" s="179">
        <f>IF(N478="základní",J478,0)</f>
        <v>0</v>
      </c>
      <c r="BF478" s="179">
        <f>IF(N478="snížená",J478,0)</f>
        <v>0</v>
      </c>
      <c r="BG478" s="179">
        <f>IF(N478="zákl. přenesená",J478,0)</f>
        <v>0</v>
      </c>
      <c r="BH478" s="179">
        <f>IF(N478="sníž. přenesená",J478,0)</f>
        <v>0</v>
      </c>
      <c r="BI478" s="179">
        <f>IF(N478="nulová",J478,0)</f>
        <v>0</v>
      </c>
      <c r="BJ478" s="18" t="s">
        <v>84</v>
      </c>
      <c r="BK478" s="179">
        <f>ROUND(I478*H478,2)</f>
        <v>0</v>
      </c>
      <c r="BL478" s="18" t="s">
        <v>295</v>
      </c>
      <c r="BM478" s="178" t="s">
        <v>829</v>
      </c>
    </row>
    <row r="479" spans="1:65" s="13" customFormat="1">
      <c r="B479" s="188"/>
      <c r="D479" s="180" t="s">
        <v>205</v>
      </c>
      <c r="E479" s="189" t="s">
        <v>1</v>
      </c>
      <c r="F479" s="190" t="s">
        <v>830</v>
      </c>
      <c r="H479" s="191">
        <v>1793.4</v>
      </c>
      <c r="I479" s="192"/>
      <c r="L479" s="188"/>
      <c r="M479" s="193"/>
      <c r="N479" s="194"/>
      <c r="O479" s="194"/>
      <c r="P479" s="194"/>
      <c r="Q479" s="194"/>
      <c r="R479" s="194"/>
      <c r="S479" s="194"/>
      <c r="T479" s="195"/>
      <c r="AT479" s="189" t="s">
        <v>205</v>
      </c>
      <c r="AU479" s="189" t="s">
        <v>86</v>
      </c>
      <c r="AV479" s="13" t="s">
        <v>86</v>
      </c>
      <c r="AW479" s="13" t="s">
        <v>32</v>
      </c>
      <c r="AX479" s="13" t="s">
        <v>84</v>
      </c>
      <c r="AY479" s="189" t="s">
        <v>130</v>
      </c>
    </row>
    <row r="480" spans="1:65" s="2" customFormat="1" ht="21.75" customHeight="1">
      <c r="A480" s="33"/>
      <c r="B480" s="166"/>
      <c r="C480" s="219" t="s">
        <v>831</v>
      </c>
      <c r="D480" s="219" t="s">
        <v>357</v>
      </c>
      <c r="E480" s="220" t="s">
        <v>832</v>
      </c>
      <c r="F480" s="221" t="s">
        <v>833</v>
      </c>
      <c r="G480" s="222" t="s">
        <v>214</v>
      </c>
      <c r="H480" s="223">
        <v>1219.5119999999999</v>
      </c>
      <c r="I480" s="224"/>
      <c r="J480" s="225">
        <f>ROUND(I480*H480,2)</f>
        <v>0</v>
      </c>
      <c r="K480" s="221" t="s">
        <v>137</v>
      </c>
      <c r="L480" s="226"/>
      <c r="M480" s="227" t="s">
        <v>1</v>
      </c>
      <c r="N480" s="228" t="s">
        <v>42</v>
      </c>
      <c r="O480" s="59"/>
      <c r="P480" s="176">
        <f>O480*H480</f>
        <v>0</v>
      </c>
      <c r="Q480" s="176">
        <v>2.8E-3</v>
      </c>
      <c r="R480" s="176">
        <f>Q480*H480</f>
        <v>3.4146335999999997</v>
      </c>
      <c r="S480" s="176">
        <v>0</v>
      </c>
      <c r="T480" s="177">
        <f>S480*H480</f>
        <v>0</v>
      </c>
      <c r="U480" s="33"/>
      <c r="V480" s="33"/>
      <c r="W480" s="33"/>
      <c r="X480" s="33"/>
      <c r="Y480" s="33"/>
      <c r="Z480" s="33"/>
      <c r="AA480" s="33"/>
      <c r="AB480" s="33"/>
      <c r="AC480" s="33"/>
      <c r="AD480" s="33"/>
      <c r="AE480" s="33"/>
      <c r="AR480" s="178" t="s">
        <v>387</v>
      </c>
      <c r="AT480" s="178" t="s">
        <v>357</v>
      </c>
      <c r="AU480" s="178" t="s">
        <v>86</v>
      </c>
      <c r="AY480" s="18" t="s">
        <v>130</v>
      </c>
      <c r="BE480" s="179">
        <f>IF(N480="základní",J480,0)</f>
        <v>0</v>
      </c>
      <c r="BF480" s="179">
        <f>IF(N480="snížená",J480,0)</f>
        <v>0</v>
      </c>
      <c r="BG480" s="179">
        <f>IF(N480="zákl. přenesená",J480,0)</f>
        <v>0</v>
      </c>
      <c r="BH480" s="179">
        <f>IF(N480="sníž. přenesená",J480,0)</f>
        <v>0</v>
      </c>
      <c r="BI480" s="179">
        <f>IF(N480="nulová",J480,0)</f>
        <v>0</v>
      </c>
      <c r="BJ480" s="18" t="s">
        <v>84</v>
      </c>
      <c r="BK480" s="179">
        <f>ROUND(I480*H480,2)</f>
        <v>0</v>
      </c>
      <c r="BL480" s="18" t="s">
        <v>295</v>
      </c>
      <c r="BM480" s="178" t="s">
        <v>834</v>
      </c>
    </row>
    <row r="481" spans="1:65" s="13" customFormat="1">
      <c r="B481" s="188"/>
      <c r="D481" s="180" t="s">
        <v>205</v>
      </c>
      <c r="E481" s="189" t="s">
        <v>1</v>
      </c>
      <c r="F481" s="190" t="s">
        <v>835</v>
      </c>
      <c r="H481" s="191">
        <v>1219.5119999999999</v>
      </c>
      <c r="I481" s="192"/>
      <c r="L481" s="188"/>
      <c r="M481" s="193"/>
      <c r="N481" s="194"/>
      <c r="O481" s="194"/>
      <c r="P481" s="194"/>
      <c r="Q481" s="194"/>
      <c r="R481" s="194"/>
      <c r="S481" s="194"/>
      <c r="T481" s="195"/>
      <c r="AT481" s="189" t="s">
        <v>205</v>
      </c>
      <c r="AU481" s="189" t="s">
        <v>86</v>
      </c>
      <c r="AV481" s="13" t="s">
        <v>86</v>
      </c>
      <c r="AW481" s="13" t="s">
        <v>32</v>
      </c>
      <c r="AX481" s="13" t="s">
        <v>84</v>
      </c>
      <c r="AY481" s="189" t="s">
        <v>130</v>
      </c>
    </row>
    <row r="482" spans="1:65" s="2" customFormat="1" ht="21.75" customHeight="1">
      <c r="A482" s="33"/>
      <c r="B482" s="166"/>
      <c r="C482" s="219" t="s">
        <v>836</v>
      </c>
      <c r="D482" s="219" t="s">
        <v>357</v>
      </c>
      <c r="E482" s="220" t="s">
        <v>837</v>
      </c>
      <c r="F482" s="221" t="s">
        <v>838</v>
      </c>
      <c r="G482" s="222" t="s">
        <v>214</v>
      </c>
      <c r="H482" s="223">
        <v>615.73400000000004</v>
      </c>
      <c r="I482" s="224"/>
      <c r="J482" s="225">
        <f>ROUND(I482*H482,2)</f>
        <v>0</v>
      </c>
      <c r="K482" s="221" t="s">
        <v>839</v>
      </c>
      <c r="L482" s="226"/>
      <c r="M482" s="227" t="s">
        <v>1</v>
      </c>
      <c r="N482" s="228" t="s">
        <v>42</v>
      </c>
      <c r="O482" s="59"/>
      <c r="P482" s="176">
        <f>O482*H482</f>
        <v>0</v>
      </c>
      <c r="Q482" s="176">
        <v>5.5999999999999999E-3</v>
      </c>
      <c r="R482" s="176">
        <f>Q482*H482</f>
        <v>3.4481104</v>
      </c>
      <c r="S482" s="176">
        <v>0</v>
      </c>
      <c r="T482" s="177">
        <f>S482*H482</f>
        <v>0</v>
      </c>
      <c r="U482" s="33"/>
      <c r="V482" s="33"/>
      <c r="W482" s="33"/>
      <c r="X482" s="33"/>
      <c r="Y482" s="33"/>
      <c r="Z482" s="33"/>
      <c r="AA482" s="33"/>
      <c r="AB482" s="33"/>
      <c r="AC482" s="33"/>
      <c r="AD482" s="33"/>
      <c r="AE482" s="33"/>
      <c r="AR482" s="178" t="s">
        <v>387</v>
      </c>
      <c r="AT482" s="178" t="s">
        <v>357</v>
      </c>
      <c r="AU482" s="178" t="s">
        <v>86</v>
      </c>
      <c r="AY482" s="18" t="s">
        <v>130</v>
      </c>
      <c r="BE482" s="179">
        <f>IF(N482="základní",J482,0)</f>
        <v>0</v>
      </c>
      <c r="BF482" s="179">
        <f>IF(N482="snížená",J482,0)</f>
        <v>0</v>
      </c>
      <c r="BG482" s="179">
        <f>IF(N482="zákl. přenesená",J482,0)</f>
        <v>0</v>
      </c>
      <c r="BH482" s="179">
        <f>IF(N482="sníž. přenesená",J482,0)</f>
        <v>0</v>
      </c>
      <c r="BI482" s="179">
        <f>IF(N482="nulová",J482,0)</f>
        <v>0</v>
      </c>
      <c r="BJ482" s="18" t="s">
        <v>84</v>
      </c>
      <c r="BK482" s="179">
        <f>ROUND(I482*H482,2)</f>
        <v>0</v>
      </c>
      <c r="BL482" s="18" t="s">
        <v>295</v>
      </c>
      <c r="BM482" s="178" t="s">
        <v>840</v>
      </c>
    </row>
    <row r="483" spans="1:65" s="13" customFormat="1">
      <c r="B483" s="188"/>
      <c r="D483" s="180" t="s">
        <v>205</v>
      </c>
      <c r="E483" s="189" t="s">
        <v>1</v>
      </c>
      <c r="F483" s="190" t="s">
        <v>841</v>
      </c>
      <c r="H483" s="191">
        <v>615.73400000000004</v>
      </c>
      <c r="I483" s="192"/>
      <c r="L483" s="188"/>
      <c r="M483" s="193"/>
      <c r="N483" s="194"/>
      <c r="O483" s="194"/>
      <c r="P483" s="194"/>
      <c r="Q483" s="194"/>
      <c r="R483" s="194"/>
      <c r="S483" s="194"/>
      <c r="T483" s="195"/>
      <c r="AT483" s="189" t="s">
        <v>205</v>
      </c>
      <c r="AU483" s="189" t="s">
        <v>86</v>
      </c>
      <c r="AV483" s="13" t="s">
        <v>86</v>
      </c>
      <c r="AW483" s="13" t="s">
        <v>32</v>
      </c>
      <c r="AX483" s="13" t="s">
        <v>84</v>
      </c>
      <c r="AY483" s="189" t="s">
        <v>130</v>
      </c>
    </row>
    <row r="484" spans="1:65" s="2" customFormat="1" ht="16.5" customHeight="1">
      <c r="A484" s="33"/>
      <c r="B484" s="166"/>
      <c r="C484" s="167" t="s">
        <v>842</v>
      </c>
      <c r="D484" s="167" t="s">
        <v>133</v>
      </c>
      <c r="E484" s="168" t="s">
        <v>843</v>
      </c>
      <c r="F484" s="169" t="s">
        <v>844</v>
      </c>
      <c r="G484" s="170" t="s">
        <v>214</v>
      </c>
      <c r="H484" s="171">
        <v>593.70000000000005</v>
      </c>
      <c r="I484" s="172"/>
      <c r="J484" s="173">
        <f>ROUND(I484*H484,2)</f>
        <v>0</v>
      </c>
      <c r="K484" s="169" t="s">
        <v>137</v>
      </c>
      <c r="L484" s="34"/>
      <c r="M484" s="174" t="s">
        <v>1</v>
      </c>
      <c r="N484" s="175" t="s">
        <v>42</v>
      </c>
      <c r="O484" s="59"/>
      <c r="P484" s="176">
        <f>O484*H484</f>
        <v>0</v>
      </c>
      <c r="Q484" s="176">
        <v>1E-4</v>
      </c>
      <c r="R484" s="176">
        <f>Q484*H484</f>
        <v>5.9370000000000006E-2</v>
      </c>
      <c r="S484" s="176">
        <v>0</v>
      </c>
      <c r="T484" s="177">
        <f>S484*H484</f>
        <v>0</v>
      </c>
      <c r="U484" s="33"/>
      <c r="V484" s="33"/>
      <c r="W484" s="33"/>
      <c r="X484" s="33"/>
      <c r="Y484" s="33"/>
      <c r="Z484" s="33"/>
      <c r="AA484" s="33"/>
      <c r="AB484" s="33"/>
      <c r="AC484" s="33"/>
      <c r="AD484" s="33"/>
      <c r="AE484" s="33"/>
      <c r="AR484" s="178" t="s">
        <v>295</v>
      </c>
      <c r="AT484" s="178" t="s">
        <v>133</v>
      </c>
      <c r="AU484" s="178" t="s">
        <v>86</v>
      </c>
      <c r="AY484" s="18" t="s">
        <v>130</v>
      </c>
      <c r="BE484" s="179">
        <f>IF(N484="základní",J484,0)</f>
        <v>0</v>
      </c>
      <c r="BF484" s="179">
        <f>IF(N484="snížená",J484,0)</f>
        <v>0</v>
      </c>
      <c r="BG484" s="179">
        <f>IF(N484="zákl. přenesená",J484,0)</f>
        <v>0</v>
      </c>
      <c r="BH484" s="179">
        <f>IF(N484="sníž. přenesená",J484,0)</f>
        <v>0</v>
      </c>
      <c r="BI484" s="179">
        <f>IF(N484="nulová",J484,0)</f>
        <v>0</v>
      </c>
      <c r="BJ484" s="18" t="s">
        <v>84</v>
      </c>
      <c r="BK484" s="179">
        <f>ROUND(I484*H484,2)</f>
        <v>0</v>
      </c>
      <c r="BL484" s="18" t="s">
        <v>295</v>
      </c>
      <c r="BM484" s="178" t="s">
        <v>845</v>
      </c>
    </row>
    <row r="485" spans="1:65" s="2" customFormat="1" ht="21.75" customHeight="1">
      <c r="A485" s="33"/>
      <c r="B485" s="166"/>
      <c r="C485" s="167" t="s">
        <v>846</v>
      </c>
      <c r="D485" s="167" t="s">
        <v>133</v>
      </c>
      <c r="E485" s="168" t="s">
        <v>847</v>
      </c>
      <c r="F485" s="169" t="s">
        <v>848</v>
      </c>
      <c r="G485" s="170" t="s">
        <v>403</v>
      </c>
      <c r="H485" s="171">
        <v>2080</v>
      </c>
      <c r="I485" s="172"/>
      <c r="J485" s="173">
        <f>ROUND(I485*H485,2)</f>
        <v>0</v>
      </c>
      <c r="K485" s="169" t="s">
        <v>137</v>
      </c>
      <c r="L485" s="34"/>
      <c r="M485" s="174" t="s">
        <v>1</v>
      </c>
      <c r="N485" s="175" t="s">
        <v>42</v>
      </c>
      <c r="O485" s="59"/>
      <c r="P485" s="176">
        <f>O485*H485</f>
        <v>0</v>
      </c>
      <c r="Q485" s="176">
        <v>0</v>
      </c>
      <c r="R485" s="176">
        <f>Q485*H485</f>
        <v>0</v>
      </c>
      <c r="S485" s="176">
        <v>0</v>
      </c>
      <c r="T485" s="177">
        <f>S485*H485</f>
        <v>0</v>
      </c>
      <c r="U485" s="33"/>
      <c r="V485" s="33"/>
      <c r="W485" s="33"/>
      <c r="X485" s="33"/>
      <c r="Y485" s="33"/>
      <c r="Z485" s="33"/>
      <c r="AA485" s="33"/>
      <c r="AB485" s="33"/>
      <c r="AC485" s="33"/>
      <c r="AD485" s="33"/>
      <c r="AE485" s="33"/>
      <c r="AR485" s="178" t="s">
        <v>295</v>
      </c>
      <c r="AT485" s="178" t="s">
        <v>133</v>
      </c>
      <c r="AU485" s="178" t="s">
        <v>86</v>
      </c>
      <c r="AY485" s="18" t="s">
        <v>130</v>
      </c>
      <c r="BE485" s="179">
        <f>IF(N485="základní",J485,0)</f>
        <v>0</v>
      </c>
      <c r="BF485" s="179">
        <f>IF(N485="snížená",J485,0)</f>
        <v>0</v>
      </c>
      <c r="BG485" s="179">
        <f>IF(N485="zákl. přenesená",J485,0)</f>
        <v>0</v>
      </c>
      <c r="BH485" s="179">
        <f>IF(N485="sníž. přenesená",J485,0)</f>
        <v>0</v>
      </c>
      <c r="BI485" s="179">
        <f>IF(N485="nulová",J485,0)</f>
        <v>0</v>
      </c>
      <c r="BJ485" s="18" t="s">
        <v>84</v>
      </c>
      <c r="BK485" s="179">
        <f>ROUND(I485*H485,2)</f>
        <v>0</v>
      </c>
      <c r="BL485" s="18" t="s">
        <v>295</v>
      </c>
      <c r="BM485" s="178" t="s">
        <v>849</v>
      </c>
    </row>
    <row r="486" spans="1:65" s="13" customFormat="1">
      <c r="B486" s="188"/>
      <c r="D486" s="180" t="s">
        <v>205</v>
      </c>
      <c r="E486" s="189" t="s">
        <v>1</v>
      </c>
      <c r="F486" s="190" t="s">
        <v>850</v>
      </c>
      <c r="H486" s="191">
        <v>2080</v>
      </c>
      <c r="I486" s="192"/>
      <c r="L486" s="188"/>
      <c r="M486" s="193"/>
      <c r="N486" s="194"/>
      <c r="O486" s="194"/>
      <c r="P486" s="194"/>
      <c r="Q486" s="194"/>
      <c r="R486" s="194"/>
      <c r="S486" s="194"/>
      <c r="T486" s="195"/>
      <c r="AT486" s="189" t="s">
        <v>205</v>
      </c>
      <c r="AU486" s="189" t="s">
        <v>86</v>
      </c>
      <c r="AV486" s="13" t="s">
        <v>86</v>
      </c>
      <c r="AW486" s="13" t="s">
        <v>32</v>
      </c>
      <c r="AX486" s="13" t="s">
        <v>84</v>
      </c>
      <c r="AY486" s="189" t="s">
        <v>130</v>
      </c>
    </row>
    <row r="487" spans="1:65" s="2" customFormat="1" ht="21.75" customHeight="1">
      <c r="A487" s="33"/>
      <c r="B487" s="166"/>
      <c r="C487" s="219" t="s">
        <v>851</v>
      </c>
      <c r="D487" s="219" t="s">
        <v>357</v>
      </c>
      <c r="E487" s="220" t="s">
        <v>852</v>
      </c>
      <c r="F487" s="221" t="s">
        <v>853</v>
      </c>
      <c r="G487" s="222" t="s">
        <v>403</v>
      </c>
      <c r="H487" s="223">
        <v>2080</v>
      </c>
      <c r="I487" s="224"/>
      <c r="J487" s="225">
        <f>ROUND(I487*H487,2)</f>
        <v>0</v>
      </c>
      <c r="K487" s="221" t="s">
        <v>1</v>
      </c>
      <c r="L487" s="226"/>
      <c r="M487" s="227" t="s">
        <v>1</v>
      </c>
      <c r="N487" s="228" t="s">
        <v>42</v>
      </c>
      <c r="O487" s="59"/>
      <c r="P487" s="176">
        <f>O487*H487</f>
        <v>0</v>
      </c>
      <c r="Q487" s="176">
        <v>7.9699999999999997E-3</v>
      </c>
      <c r="R487" s="176">
        <f>Q487*H487</f>
        <v>16.5776</v>
      </c>
      <c r="S487" s="176">
        <v>0</v>
      </c>
      <c r="T487" s="177">
        <f>S487*H487</f>
        <v>0</v>
      </c>
      <c r="U487" s="33"/>
      <c r="V487" s="33"/>
      <c r="W487" s="33"/>
      <c r="X487" s="33"/>
      <c r="Y487" s="33"/>
      <c r="Z487" s="33"/>
      <c r="AA487" s="33"/>
      <c r="AB487" s="33"/>
      <c r="AC487" s="33"/>
      <c r="AD487" s="33"/>
      <c r="AE487" s="33"/>
      <c r="AR487" s="178" t="s">
        <v>387</v>
      </c>
      <c r="AT487" s="178" t="s">
        <v>357</v>
      </c>
      <c r="AU487" s="178" t="s">
        <v>86</v>
      </c>
      <c r="AY487" s="18" t="s">
        <v>130</v>
      </c>
      <c r="BE487" s="179">
        <f>IF(N487="základní",J487,0)</f>
        <v>0</v>
      </c>
      <c r="BF487" s="179">
        <f>IF(N487="snížená",J487,0)</f>
        <v>0</v>
      </c>
      <c r="BG487" s="179">
        <f>IF(N487="zákl. přenesená",J487,0)</f>
        <v>0</v>
      </c>
      <c r="BH487" s="179">
        <f>IF(N487="sníž. přenesená",J487,0)</f>
        <v>0</v>
      </c>
      <c r="BI487" s="179">
        <f>IF(N487="nulová",J487,0)</f>
        <v>0</v>
      </c>
      <c r="BJ487" s="18" t="s">
        <v>84</v>
      </c>
      <c r="BK487" s="179">
        <f>ROUND(I487*H487,2)</f>
        <v>0</v>
      </c>
      <c r="BL487" s="18" t="s">
        <v>295</v>
      </c>
      <c r="BM487" s="178" t="s">
        <v>854</v>
      </c>
    </row>
    <row r="488" spans="1:65" s="2" customFormat="1" ht="21.75" customHeight="1">
      <c r="A488" s="33"/>
      <c r="B488" s="166"/>
      <c r="C488" s="167" t="s">
        <v>855</v>
      </c>
      <c r="D488" s="167" t="s">
        <v>133</v>
      </c>
      <c r="E488" s="168" t="s">
        <v>856</v>
      </c>
      <c r="F488" s="169" t="s">
        <v>857</v>
      </c>
      <c r="G488" s="170" t="s">
        <v>403</v>
      </c>
      <c r="H488" s="171">
        <v>267</v>
      </c>
      <c r="I488" s="172"/>
      <c r="J488" s="173">
        <f>ROUND(I488*H488,2)</f>
        <v>0</v>
      </c>
      <c r="K488" s="169" t="s">
        <v>137</v>
      </c>
      <c r="L488" s="34"/>
      <c r="M488" s="174" t="s">
        <v>1</v>
      </c>
      <c r="N488" s="175" t="s">
        <v>42</v>
      </c>
      <c r="O488" s="59"/>
      <c r="P488" s="176">
        <f>O488*H488</f>
        <v>0</v>
      </c>
      <c r="Q488" s="176">
        <v>0</v>
      </c>
      <c r="R488" s="176">
        <f>Q488*H488</f>
        <v>0</v>
      </c>
      <c r="S488" s="176">
        <v>0</v>
      </c>
      <c r="T488" s="177">
        <f>S488*H488</f>
        <v>0</v>
      </c>
      <c r="U488" s="33"/>
      <c r="V488" s="33"/>
      <c r="W488" s="33"/>
      <c r="X488" s="33"/>
      <c r="Y488" s="33"/>
      <c r="Z488" s="33"/>
      <c r="AA488" s="33"/>
      <c r="AB488" s="33"/>
      <c r="AC488" s="33"/>
      <c r="AD488" s="33"/>
      <c r="AE488" s="33"/>
      <c r="AR488" s="178" t="s">
        <v>295</v>
      </c>
      <c r="AT488" s="178" t="s">
        <v>133</v>
      </c>
      <c r="AU488" s="178" t="s">
        <v>86</v>
      </c>
      <c r="AY488" s="18" t="s">
        <v>130</v>
      </c>
      <c r="BE488" s="179">
        <f>IF(N488="základní",J488,0)</f>
        <v>0</v>
      </c>
      <c r="BF488" s="179">
        <f>IF(N488="snížená",J488,0)</f>
        <v>0</v>
      </c>
      <c r="BG488" s="179">
        <f>IF(N488="zákl. přenesená",J488,0)</f>
        <v>0</v>
      </c>
      <c r="BH488" s="179">
        <f>IF(N488="sníž. přenesená",J488,0)</f>
        <v>0</v>
      </c>
      <c r="BI488" s="179">
        <f>IF(N488="nulová",J488,0)</f>
        <v>0</v>
      </c>
      <c r="BJ488" s="18" t="s">
        <v>84</v>
      </c>
      <c r="BK488" s="179">
        <f>ROUND(I488*H488,2)</f>
        <v>0</v>
      </c>
      <c r="BL488" s="18" t="s">
        <v>295</v>
      </c>
      <c r="BM488" s="178" t="s">
        <v>858</v>
      </c>
    </row>
    <row r="489" spans="1:65" s="13" customFormat="1">
      <c r="B489" s="188"/>
      <c r="D489" s="180" t="s">
        <v>205</v>
      </c>
      <c r="E489" s="189" t="s">
        <v>1</v>
      </c>
      <c r="F489" s="190" t="s">
        <v>859</v>
      </c>
      <c r="H489" s="191">
        <v>230</v>
      </c>
      <c r="I489" s="192"/>
      <c r="L489" s="188"/>
      <c r="M489" s="193"/>
      <c r="N489" s="194"/>
      <c r="O489" s="194"/>
      <c r="P489" s="194"/>
      <c r="Q489" s="194"/>
      <c r="R489" s="194"/>
      <c r="S489" s="194"/>
      <c r="T489" s="195"/>
      <c r="AT489" s="189" t="s">
        <v>205</v>
      </c>
      <c r="AU489" s="189" t="s">
        <v>86</v>
      </c>
      <c r="AV489" s="13" t="s">
        <v>86</v>
      </c>
      <c r="AW489" s="13" t="s">
        <v>32</v>
      </c>
      <c r="AX489" s="13" t="s">
        <v>77</v>
      </c>
      <c r="AY489" s="189" t="s">
        <v>130</v>
      </c>
    </row>
    <row r="490" spans="1:65" s="13" customFormat="1">
      <c r="B490" s="188"/>
      <c r="D490" s="180" t="s">
        <v>205</v>
      </c>
      <c r="E490" s="189" t="s">
        <v>1</v>
      </c>
      <c r="F490" s="190" t="s">
        <v>860</v>
      </c>
      <c r="H490" s="191">
        <v>37</v>
      </c>
      <c r="I490" s="192"/>
      <c r="L490" s="188"/>
      <c r="M490" s="193"/>
      <c r="N490" s="194"/>
      <c r="O490" s="194"/>
      <c r="P490" s="194"/>
      <c r="Q490" s="194"/>
      <c r="R490" s="194"/>
      <c r="S490" s="194"/>
      <c r="T490" s="195"/>
      <c r="AT490" s="189" t="s">
        <v>205</v>
      </c>
      <c r="AU490" s="189" t="s">
        <v>86</v>
      </c>
      <c r="AV490" s="13" t="s">
        <v>86</v>
      </c>
      <c r="AW490" s="13" t="s">
        <v>32</v>
      </c>
      <c r="AX490" s="13" t="s">
        <v>77</v>
      </c>
      <c r="AY490" s="189" t="s">
        <v>130</v>
      </c>
    </row>
    <row r="491" spans="1:65" s="14" customFormat="1">
      <c r="B491" s="196"/>
      <c r="D491" s="180" t="s">
        <v>205</v>
      </c>
      <c r="E491" s="197" t="s">
        <v>1</v>
      </c>
      <c r="F491" s="198" t="s">
        <v>221</v>
      </c>
      <c r="H491" s="199">
        <v>267</v>
      </c>
      <c r="I491" s="200"/>
      <c r="L491" s="196"/>
      <c r="M491" s="201"/>
      <c r="N491" s="202"/>
      <c r="O491" s="202"/>
      <c r="P491" s="202"/>
      <c r="Q491" s="202"/>
      <c r="R491" s="202"/>
      <c r="S491" s="202"/>
      <c r="T491" s="203"/>
      <c r="AT491" s="197" t="s">
        <v>205</v>
      </c>
      <c r="AU491" s="197" t="s">
        <v>86</v>
      </c>
      <c r="AV491" s="14" t="s">
        <v>148</v>
      </c>
      <c r="AW491" s="14" t="s">
        <v>32</v>
      </c>
      <c r="AX491" s="14" t="s">
        <v>84</v>
      </c>
      <c r="AY491" s="197" t="s">
        <v>130</v>
      </c>
    </row>
    <row r="492" spans="1:65" s="2" customFormat="1" ht="21.75" customHeight="1">
      <c r="A492" s="33"/>
      <c r="B492" s="166"/>
      <c r="C492" s="167" t="s">
        <v>861</v>
      </c>
      <c r="D492" s="167" t="s">
        <v>133</v>
      </c>
      <c r="E492" s="168" t="s">
        <v>862</v>
      </c>
      <c r="F492" s="169" t="s">
        <v>863</v>
      </c>
      <c r="G492" s="170" t="s">
        <v>403</v>
      </c>
      <c r="H492" s="171">
        <v>13</v>
      </c>
      <c r="I492" s="172"/>
      <c r="J492" s="173">
        <f>ROUND(I492*H492,2)</f>
        <v>0</v>
      </c>
      <c r="K492" s="169" t="s">
        <v>137</v>
      </c>
      <c r="L492" s="34"/>
      <c r="M492" s="174" t="s">
        <v>1</v>
      </c>
      <c r="N492" s="175" t="s">
        <v>42</v>
      </c>
      <c r="O492" s="59"/>
      <c r="P492" s="176">
        <f>O492*H492</f>
        <v>0</v>
      </c>
      <c r="Q492" s="176">
        <v>0</v>
      </c>
      <c r="R492" s="176">
        <f>Q492*H492</f>
        <v>0</v>
      </c>
      <c r="S492" s="176">
        <v>0</v>
      </c>
      <c r="T492" s="177">
        <f>S492*H492</f>
        <v>0</v>
      </c>
      <c r="U492" s="33"/>
      <c r="V492" s="33"/>
      <c r="W492" s="33"/>
      <c r="X492" s="33"/>
      <c r="Y492" s="33"/>
      <c r="Z492" s="33"/>
      <c r="AA492" s="33"/>
      <c r="AB492" s="33"/>
      <c r="AC492" s="33"/>
      <c r="AD492" s="33"/>
      <c r="AE492" s="33"/>
      <c r="AR492" s="178" t="s">
        <v>295</v>
      </c>
      <c r="AT492" s="178" t="s">
        <v>133</v>
      </c>
      <c r="AU492" s="178" t="s">
        <v>86</v>
      </c>
      <c r="AY492" s="18" t="s">
        <v>130</v>
      </c>
      <c r="BE492" s="179">
        <f>IF(N492="základní",J492,0)</f>
        <v>0</v>
      </c>
      <c r="BF492" s="179">
        <f>IF(N492="snížená",J492,0)</f>
        <v>0</v>
      </c>
      <c r="BG492" s="179">
        <f>IF(N492="zákl. přenesená",J492,0)</f>
        <v>0</v>
      </c>
      <c r="BH492" s="179">
        <f>IF(N492="sníž. přenesená",J492,0)</f>
        <v>0</v>
      </c>
      <c r="BI492" s="179">
        <f>IF(N492="nulová",J492,0)</f>
        <v>0</v>
      </c>
      <c r="BJ492" s="18" t="s">
        <v>84</v>
      </c>
      <c r="BK492" s="179">
        <f>ROUND(I492*H492,2)</f>
        <v>0</v>
      </c>
      <c r="BL492" s="18" t="s">
        <v>295</v>
      </c>
      <c r="BM492" s="178" t="s">
        <v>864</v>
      </c>
    </row>
    <row r="493" spans="1:65" s="13" customFormat="1">
      <c r="B493" s="188"/>
      <c r="D493" s="180" t="s">
        <v>205</v>
      </c>
      <c r="E493" s="189" t="s">
        <v>1</v>
      </c>
      <c r="F493" s="190" t="s">
        <v>865</v>
      </c>
      <c r="H493" s="191">
        <v>13</v>
      </c>
      <c r="I493" s="192"/>
      <c r="L493" s="188"/>
      <c r="M493" s="193"/>
      <c r="N493" s="194"/>
      <c r="O493" s="194"/>
      <c r="P493" s="194"/>
      <c r="Q493" s="194"/>
      <c r="R493" s="194"/>
      <c r="S493" s="194"/>
      <c r="T493" s="195"/>
      <c r="AT493" s="189" t="s">
        <v>205</v>
      </c>
      <c r="AU493" s="189" t="s">
        <v>86</v>
      </c>
      <c r="AV493" s="13" t="s">
        <v>86</v>
      </c>
      <c r="AW493" s="13" t="s">
        <v>32</v>
      </c>
      <c r="AX493" s="13" t="s">
        <v>77</v>
      </c>
      <c r="AY493" s="189" t="s">
        <v>130</v>
      </c>
    </row>
    <row r="494" spans="1:65" s="14" customFormat="1">
      <c r="B494" s="196"/>
      <c r="D494" s="180" t="s">
        <v>205</v>
      </c>
      <c r="E494" s="197" t="s">
        <v>1</v>
      </c>
      <c r="F494" s="198" t="s">
        <v>221</v>
      </c>
      <c r="H494" s="199">
        <v>13</v>
      </c>
      <c r="I494" s="200"/>
      <c r="L494" s="196"/>
      <c r="M494" s="201"/>
      <c r="N494" s="202"/>
      <c r="O494" s="202"/>
      <c r="P494" s="202"/>
      <c r="Q494" s="202"/>
      <c r="R494" s="202"/>
      <c r="S494" s="202"/>
      <c r="T494" s="203"/>
      <c r="AT494" s="197" t="s">
        <v>205</v>
      </c>
      <c r="AU494" s="197" t="s">
        <v>86</v>
      </c>
      <c r="AV494" s="14" t="s">
        <v>148</v>
      </c>
      <c r="AW494" s="14" t="s">
        <v>32</v>
      </c>
      <c r="AX494" s="14" t="s">
        <v>84</v>
      </c>
      <c r="AY494" s="197" t="s">
        <v>130</v>
      </c>
    </row>
    <row r="495" spans="1:65" s="2" customFormat="1" ht="16.5" customHeight="1">
      <c r="A495" s="33"/>
      <c r="B495" s="166"/>
      <c r="C495" s="219" t="s">
        <v>866</v>
      </c>
      <c r="D495" s="219" t="s">
        <v>357</v>
      </c>
      <c r="E495" s="220" t="s">
        <v>867</v>
      </c>
      <c r="F495" s="221" t="s">
        <v>868</v>
      </c>
      <c r="G495" s="222" t="s">
        <v>209</v>
      </c>
      <c r="H495" s="223">
        <v>1.3</v>
      </c>
      <c r="I495" s="224"/>
      <c r="J495" s="225">
        <f>ROUND(I495*H495,2)</f>
        <v>0</v>
      </c>
      <c r="K495" s="221" t="s">
        <v>1</v>
      </c>
      <c r="L495" s="226"/>
      <c r="M495" s="227" t="s">
        <v>1</v>
      </c>
      <c r="N495" s="228" t="s">
        <v>42</v>
      </c>
      <c r="O495" s="59"/>
      <c r="P495" s="176">
        <f>O495*H495</f>
        <v>0</v>
      </c>
      <c r="Q495" s="176">
        <v>0.5</v>
      </c>
      <c r="R495" s="176">
        <f>Q495*H495</f>
        <v>0.65</v>
      </c>
      <c r="S495" s="176">
        <v>0</v>
      </c>
      <c r="T495" s="177">
        <f>S495*H495</f>
        <v>0</v>
      </c>
      <c r="U495" s="33"/>
      <c r="V495" s="33"/>
      <c r="W495" s="33"/>
      <c r="X495" s="33"/>
      <c r="Y495" s="33"/>
      <c r="Z495" s="33"/>
      <c r="AA495" s="33"/>
      <c r="AB495" s="33"/>
      <c r="AC495" s="33"/>
      <c r="AD495" s="33"/>
      <c r="AE495" s="33"/>
      <c r="AR495" s="178" t="s">
        <v>387</v>
      </c>
      <c r="AT495" s="178" t="s">
        <v>357</v>
      </c>
      <c r="AU495" s="178" t="s">
        <v>86</v>
      </c>
      <c r="AY495" s="18" t="s">
        <v>130</v>
      </c>
      <c r="BE495" s="179">
        <f>IF(N495="základní",J495,0)</f>
        <v>0</v>
      </c>
      <c r="BF495" s="179">
        <f>IF(N495="snížená",J495,0)</f>
        <v>0</v>
      </c>
      <c r="BG495" s="179">
        <f>IF(N495="zákl. přenesená",J495,0)</f>
        <v>0</v>
      </c>
      <c r="BH495" s="179">
        <f>IF(N495="sníž. přenesená",J495,0)</f>
        <v>0</v>
      </c>
      <c r="BI495" s="179">
        <f>IF(N495="nulová",J495,0)</f>
        <v>0</v>
      </c>
      <c r="BJ495" s="18" t="s">
        <v>84</v>
      </c>
      <c r="BK495" s="179">
        <f>ROUND(I495*H495,2)</f>
        <v>0</v>
      </c>
      <c r="BL495" s="18" t="s">
        <v>295</v>
      </c>
      <c r="BM495" s="178" t="s">
        <v>869</v>
      </c>
    </row>
    <row r="496" spans="1:65" s="2" customFormat="1" ht="21.75" customHeight="1">
      <c r="A496" s="33"/>
      <c r="B496" s="166"/>
      <c r="C496" s="167" t="s">
        <v>870</v>
      </c>
      <c r="D496" s="167" t="s">
        <v>133</v>
      </c>
      <c r="E496" s="168" t="s">
        <v>862</v>
      </c>
      <c r="F496" s="169" t="s">
        <v>863</v>
      </c>
      <c r="G496" s="170" t="s">
        <v>403</v>
      </c>
      <c r="H496" s="171">
        <v>62</v>
      </c>
      <c r="I496" s="172"/>
      <c r="J496" s="173">
        <f>ROUND(I496*H496,2)</f>
        <v>0</v>
      </c>
      <c r="K496" s="169" t="s">
        <v>137</v>
      </c>
      <c r="L496" s="34"/>
      <c r="M496" s="174" t="s">
        <v>1</v>
      </c>
      <c r="N496" s="175" t="s">
        <v>42</v>
      </c>
      <c r="O496" s="59"/>
      <c r="P496" s="176">
        <f>O496*H496</f>
        <v>0</v>
      </c>
      <c r="Q496" s="176">
        <v>0</v>
      </c>
      <c r="R496" s="176">
        <f>Q496*H496</f>
        <v>0</v>
      </c>
      <c r="S496" s="176">
        <v>0</v>
      </c>
      <c r="T496" s="177">
        <f>S496*H496</f>
        <v>0</v>
      </c>
      <c r="U496" s="33"/>
      <c r="V496" s="33"/>
      <c r="W496" s="33"/>
      <c r="X496" s="33"/>
      <c r="Y496" s="33"/>
      <c r="Z496" s="33"/>
      <c r="AA496" s="33"/>
      <c r="AB496" s="33"/>
      <c r="AC496" s="33"/>
      <c r="AD496" s="33"/>
      <c r="AE496" s="33"/>
      <c r="AR496" s="178" t="s">
        <v>295</v>
      </c>
      <c r="AT496" s="178" t="s">
        <v>133</v>
      </c>
      <c r="AU496" s="178" t="s">
        <v>86</v>
      </c>
      <c r="AY496" s="18" t="s">
        <v>130</v>
      </c>
      <c r="BE496" s="179">
        <f>IF(N496="základní",J496,0)</f>
        <v>0</v>
      </c>
      <c r="BF496" s="179">
        <f>IF(N496="snížená",J496,0)</f>
        <v>0</v>
      </c>
      <c r="BG496" s="179">
        <f>IF(N496="zákl. přenesená",J496,0)</f>
        <v>0</v>
      </c>
      <c r="BH496" s="179">
        <f>IF(N496="sníž. přenesená",J496,0)</f>
        <v>0</v>
      </c>
      <c r="BI496" s="179">
        <f>IF(N496="nulová",J496,0)</f>
        <v>0</v>
      </c>
      <c r="BJ496" s="18" t="s">
        <v>84</v>
      </c>
      <c r="BK496" s="179">
        <f>ROUND(I496*H496,2)</f>
        <v>0</v>
      </c>
      <c r="BL496" s="18" t="s">
        <v>295</v>
      </c>
      <c r="BM496" s="178" t="s">
        <v>871</v>
      </c>
    </row>
    <row r="497" spans="1:65" s="13" customFormat="1">
      <c r="B497" s="188"/>
      <c r="D497" s="180" t="s">
        <v>205</v>
      </c>
      <c r="E497" s="189" t="s">
        <v>1</v>
      </c>
      <c r="F497" s="190" t="s">
        <v>872</v>
      </c>
      <c r="H497" s="191">
        <v>62</v>
      </c>
      <c r="I497" s="192"/>
      <c r="L497" s="188"/>
      <c r="M497" s="193"/>
      <c r="N497" s="194"/>
      <c r="O497" s="194"/>
      <c r="P497" s="194"/>
      <c r="Q497" s="194"/>
      <c r="R497" s="194"/>
      <c r="S497" s="194"/>
      <c r="T497" s="195"/>
      <c r="AT497" s="189" t="s">
        <v>205</v>
      </c>
      <c r="AU497" s="189" t="s">
        <v>86</v>
      </c>
      <c r="AV497" s="13" t="s">
        <v>86</v>
      </c>
      <c r="AW497" s="13" t="s">
        <v>32</v>
      </c>
      <c r="AX497" s="13" t="s">
        <v>77</v>
      </c>
      <c r="AY497" s="189" t="s">
        <v>130</v>
      </c>
    </row>
    <row r="498" spans="1:65" s="14" customFormat="1">
      <c r="B498" s="196"/>
      <c r="D498" s="180" t="s">
        <v>205</v>
      </c>
      <c r="E498" s="197" t="s">
        <v>1</v>
      </c>
      <c r="F498" s="198" t="s">
        <v>221</v>
      </c>
      <c r="H498" s="199">
        <v>62</v>
      </c>
      <c r="I498" s="200"/>
      <c r="L498" s="196"/>
      <c r="M498" s="201"/>
      <c r="N498" s="202"/>
      <c r="O498" s="202"/>
      <c r="P498" s="202"/>
      <c r="Q498" s="202"/>
      <c r="R498" s="202"/>
      <c r="S498" s="202"/>
      <c r="T498" s="203"/>
      <c r="AT498" s="197" t="s">
        <v>205</v>
      </c>
      <c r="AU498" s="197" t="s">
        <v>86</v>
      </c>
      <c r="AV498" s="14" t="s">
        <v>148</v>
      </c>
      <c r="AW498" s="14" t="s">
        <v>32</v>
      </c>
      <c r="AX498" s="14" t="s">
        <v>84</v>
      </c>
      <c r="AY498" s="197" t="s">
        <v>130</v>
      </c>
    </row>
    <row r="499" spans="1:65" s="2" customFormat="1" ht="21.75" customHeight="1">
      <c r="A499" s="33"/>
      <c r="B499" s="166"/>
      <c r="C499" s="219" t="s">
        <v>873</v>
      </c>
      <c r="D499" s="219" t="s">
        <v>357</v>
      </c>
      <c r="E499" s="220" t="s">
        <v>874</v>
      </c>
      <c r="F499" s="221" t="s">
        <v>875</v>
      </c>
      <c r="G499" s="222" t="s">
        <v>209</v>
      </c>
      <c r="H499" s="223">
        <v>0.5</v>
      </c>
      <c r="I499" s="224"/>
      <c r="J499" s="225">
        <f>ROUND(I499*H499,2)</f>
        <v>0</v>
      </c>
      <c r="K499" s="221" t="s">
        <v>1</v>
      </c>
      <c r="L499" s="226"/>
      <c r="M499" s="227" t="s">
        <v>1</v>
      </c>
      <c r="N499" s="228" t="s">
        <v>42</v>
      </c>
      <c r="O499" s="59"/>
      <c r="P499" s="176">
        <f>O499*H499</f>
        <v>0</v>
      </c>
      <c r="Q499" s="176">
        <v>0.55000000000000004</v>
      </c>
      <c r="R499" s="176">
        <f>Q499*H499</f>
        <v>0.27500000000000002</v>
      </c>
      <c r="S499" s="176">
        <v>0</v>
      </c>
      <c r="T499" s="177">
        <f>S499*H499</f>
        <v>0</v>
      </c>
      <c r="U499" s="33"/>
      <c r="V499" s="33"/>
      <c r="W499" s="33"/>
      <c r="X499" s="33"/>
      <c r="Y499" s="33"/>
      <c r="Z499" s="33"/>
      <c r="AA499" s="33"/>
      <c r="AB499" s="33"/>
      <c r="AC499" s="33"/>
      <c r="AD499" s="33"/>
      <c r="AE499" s="33"/>
      <c r="AR499" s="178" t="s">
        <v>387</v>
      </c>
      <c r="AT499" s="178" t="s">
        <v>357</v>
      </c>
      <c r="AU499" s="178" t="s">
        <v>86</v>
      </c>
      <c r="AY499" s="18" t="s">
        <v>130</v>
      </c>
      <c r="BE499" s="179">
        <f>IF(N499="základní",J499,0)</f>
        <v>0</v>
      </c>
      <c r="BF499" s="179">
        <f>IF(N499="snížená",J499,0)</f>
        <v>0</v>
      </c>
      <c r="BG499" s="179">
        <f>IF(N499="zákl. přenesená",J499,0)</f>
        <v>0</v>
      </c>
      <c r="BH499" s="179">
        <f>IF(N499="sníž. přenesená",J499,0)</f>
        <v>0</v>
      </c>
      <c r="BI499" s="179">
        <f>IF(N499="nulová",J499,0)</f>
        <v>0</v>
      </c>
      <c r="BJ499" s="18" t="s">
        <v>84</v>
      </c>
      <c r="BK499" s="179">
        <f>ROUND(I499*H499,2)</f>
        <v>0</v>
      </c>
      <c r="BL499" s="18" t="s">
        <v>295</v>
      </c>
      <c r="BM499" s="178" t="s">
        <v>876</v>
      </c>
    </row>
    <row r="500" spans="1:65" s="2" customFormat="1" ht="21.75" customHeight="1">
      <c r="A500" s="33"/>
      <c r="B500" s="166"/>
      <c r="C500" s="167" t="s">
        <v>877</v>
      </c>
      <c r="D500" s="167" t="s">
        <v>133</v>
      </c>
      <c r="E500" s="168" t="s">
        <v>856</v>
      </c>
      <c r="F500" s="169" t="s">
        <v>857</v>
      </c>
      <c r="G500" s="170" t="s">
        <v>403</v>
      </c>
      <c r="H500" s="171">
        <v>770</v>
      </c>
      <c r="I500" s="172"/>
      <c r="J500" s="173">
        <f>ROUND(I500*H500,2)</f>
        <v>0</v>
      </c>
      <c r="K500" s="169" t="s">
        <v>137</v>
      </c>
      <c r="L500" s="34"/>
      <c r="M500" s="174" t="s">
        <v>1</v>
      </c>
      <c r="N500" s="175" t="s">
        <v>42</v>
      </c>
      <c r="O500" s="59"/>
      <c r="P500" s="176">
        <f>O500*H500</f>
        <v>0</v>
      </c>
      <c r="Q500" s="176">
        <v>0</v>
      </c>
      <c r="R500" s="176">
        <f>Q500*H500</f>
        <v>0</v>
      </c>
      <c r="S500" s="176">
        <v>0</v>
      </c>
      <c r="T500" s="177">
        <f>S500*H500</f>
        <v>0</v>
      </c>
      <c r="U500" s="33"/>
      <c r="V500" s="33"/>
      <c r="W500" s="33"/>
      <c r="X500" s="33"/>
      <c r="Y500" s="33"/>
      <c r="Z500" s="33"/>
      <c r="AA500" s="33"/>
      <c r="AB500" s="33"/>
      <c r="AC500" s="33"/>
      <c r="AD500" s="33"/>
      <c r="AE500" s="33"/>
      <c r="AR500" s="178" t="s">
        <v>295</v>
      </c>
      <c r="AT500" s="178" t="s">
        <v>133</v>
      </c>
      <c r="AU500" s="178" t="s">
        <v>86</v>
      </c>
      <c r="AY500" s="18" t="s">
        <v>130</v>
      </c>
      <c r="BE500" s="179">
        <f>IF(N500="základní",J500,0)</f>
        <v>0</v>
      </c>
      <c r="BF500" s="179">
        <f>IF(N500="snížená",J500,0)</f>
        <v>0</v>
      </c>
      <c r="BG500" s="179">
        <f>IF(N500="zákl. přenesená",J500,0)</f>
        <v>0</v>
      </c>
      <c r="BH500" s="179">
        <f>IF(N500="sníž. přenesená",J500,0)</f>
        <v>0</v>
      </c>
      <c r="BI500" s="179">
        <f>IF(N500="nulová",J500,0)</f>
        <v>0</v>
      </c>
      <c r="BJ500" s="18" t="s">
        <v>84</v>
      </c>
      <c r="BK500" s="179">
        <f>ROUND(I500*H500,2)</f>
        <v>0</v>
      </c>
      <c r="BL500" s="18" t="s">
        <v>295</v>
      </c>
      <c r="BM500" s="178" t="s">
        <v>878</v>
      </c>
    </row>
    <row r="501" spans="1:65" s="13" customFormat="1">
      <c r="B501" s="188"/>
      <c r="D501" s="180" t="s">
        <v>205</v>
      </c>
      <c r="E501" s="189" t="s">
        <v>1</v>
      </c>
      <c r="F501" s="190" t="s">
        <v>879</v>
      </c>
      <c r="H501" s="191">
        <v>770</v>
      </c>
      <c r="I501" s="192"/>
      <c r="L501" s="188"/>
      <c r="M501" s="193"/>
      <c r="N501" s="194"/>
      <c r="O501" s="194"/>
      <c r="P501" s="194"/>
      <c r="Q501" s="194"/>
      <c r="R501" s="194"/>
      <c r="S501" s="194"/>
      <c r="T501" s="195"/>
      <c r="AT501" s="189" t="s">
        <v>205</v>
      </c>
      <c r="AU501" s="189" t="s">
        <v>86</v>
      </c>
      <c r="AV501" s="13" t="s">
        <v>86</v>
      </c>
      <c r="AW501" s="13" t="s">
        <v>32</v>
      </c>
      <c r="AX501" s="13" t="s">
        <v>84</v>
      </c>
      <c r="AY501" s="189" t="s">
        <v>130</v>
      </c>
    </row>
    <row r="502" spans="1:65" s="2" customFormat="1" ht="21.75" customHeight="1">
      <c r="A502" s="33"/>
      <c r="B502" s="166"/>
      <c r="C502" s="219" t="s">
        <v>880</v>
      </c>
      <c r="D502" s="219" t="s">
        <v>357</v>
      </c>
      <c r="E502" s="220" t="s">
        <v>881</v>
      </c>
      <c r="F502" s="221" t="s">
        <v>882</v>
      </c>
      <c r="G502" s="222" t="s">
        <v>209</v>
      </c>
      <c r="H502" s="223">
        <v>2.7</v>
      </c>
      <c r="I502" s="224"/>
      <c r="J502" s="225">
        <f>ROUND(I502*H502,2)</f>
        <v>0</v>
      </c>
      <c r="K502" s="221" t="s">
        <v>1</v>
      </c>
      <c r="L502" s="226"/>
      <c r="M502" s="227" t="s">
        <v>1</v>
      </c>
      <c r="N502" s="228" t="s">
        <v>42</v>
      </c>
      <c r="O502" s="59"/>
      <c r="P502" s="176">
        <f>O502*H502</f>
        <v>0</v>
      </c>
      <c r="Q502" s="176">
        <v>0.55000000000000004</v>
      </c>
      <c r="R502" s="176">
        <f>Q502*H502</f>
        <v>1.4850000000000003</v>
      </c>
      <c r="S502" s="176">
        <v>0</v>
      </c>
      <c r="T502" s="177">
        <f>S502*H502</f>
        <v>0</v>
      </c>
      <c r="U502" s="33"/>
      <c r="V502" s="33"/>
      <c r="W502" s="33"/>
      <c r="X502" s="33"/>
      <c r="Y502" s="33"/>
      <c r="Z502" s="33"/>
      <c r="AA502" s="33"/>
      <c r="AB502" s="33"/>
      <c r="AC502" s="33"/>
      <c r="AD502" s="33"/>
      <c r="AE502" s="33"/>
      <c r="AR502" s="178" t="s">
        <v>387</v>
      </c>
      <c r="AT502" s="178" t="s">
        <v>357</v>
      </c>
      <c r="AU502" s="178" t="s">
        <v>86</v>
      </c>
      <c r="AY502" s="18" t="s">
        <v>130</v>
      </c>
      <c r="BE502" s="179">
        <f>IF(N502="základní",J502,0)</f>
        <v>0</v>
      </c>
      <c r="BF502" s="179">
        <f>IF(N502="snížená",J502,0)</f>
        <v>0</v>
      </c>
      <c r="BG502" s="179">
        <f>IF(N502="zákl. přenesená",J502,0)</f>
        <v>0</v>
      </c>
      <c r="BH502" s="179">
        <f>IF(N502="sníž. přenesená",J502,0)</f>
        <v>0</v>
      </c>
      <c r="BI502" s="179">
        <f>IF(N502="nulová",J502,0)</f>
        <v>0</v>
      </c>
      <c r="BJ502" s="18" t="s">
        <v>84</v>
      </c>
      <c r="BK502" s="179">
        <f>ROUND(I502*H502,2)</f>
        <v>0</v>
      </c>
      <c r="BL502" s="18" t="s">
        <v>295</v>
      </c>
      <c r="BM502" s="178" t="s">
        <v>883</v>
      </c>
    </row>
    <row r="503" spans="1:65" s="2" customFormat="1" ht="21.75" customHeight="1">
      <c r="A503" s="33"/>
      <c r="B503" s="166"/>
      <c r="C503" s="167" t="s">
        <v>884</v>
      </c>
      <c r="D503" s="167" t="s">
        <v>133</v>
      </c>
      <c r="E503" s="168" t="s">
        <v>885</v>
      </c>
      <c r="F503" s="169" t="s">
        <v>886</v>
      </c>
      <c r="G503" s="170" t="s">
        <v>403</v>
      </c>
      <c r="H503" s="171">
        <v>26.55</v>
      </c>
      <c r="I503" s="172"/>
      <c r="J503" s="173">
        <f>ROUND(I503*H503,2)</f>
        <v>0</v>
      </c>
      <c r="K503" s="169" t="s">
        <v>137</v>
      </c>
      <c r="L503" s="34"/>
      <c r="M503" s="174" t="s">
        <v>1</v>
      </c>
      <c r="N503" s="175" t="s">
        <v>42</v>
      </c>
      <c r="O503" s="59"/>
      <c r="P503" s="176">
        <f>O503*H503</f>
        <v>0</v>
      </c>
      <c r="Q503" s="176">
        <v>0</v>
      </c>
      <c r="R503" s="176">
        <f>Q503*H503</f>
        <v>0</v>
      </c>
      <c r="S503" s="176">
        <v>0</v>
      </c>
      <c r="T503" s="177">
        <f>S503*H503</f>
        <v>0</v>
      </c>
      <c r="U503" s="33"/>
      <c r="V503" s="33"/>
      <c r="W503" s="33"/>
      <c r="X503" s="33"/>
      <c r="Y503" s="33"/>
      <c r="Z503" s="33"/>
      <c r="AA503" s="33"/>
      <c r="AB503" s="33"/>
      <c r="AC503" s="33"/>
      <c r="AD503" s="33"/>
      <c r="AE503" s="33"/>
      <c r="AR503" s="178" t="s">
        <v>295</v>
      </c>
      <c r="AT503" s="178" t="s">
        <v>133</v>
      </c>
      <c r="AU503" s="178" t="s">
        <v>86</v>
      </c>
      <c r="AY503" s="18" t="s">
        <v>130</v>
      </c>
      <c r="BE503" s="179">
        <f>IF(N503="základní",J503,0)</f>
        <v>0</v>
      </c>
      <c r="BF503" s="179">
        <f>IF(N503="snížená",J503,0)</f>
        <v>0</v>
      </c>
      <c r="BG503" s="179">
        <f>IF(N503="zákl. přenesená",J503,0)</f>
        <v>0</v>
      </c>
      <c r="BH503" s="179">
        <f>IF(N503="sníž. přenesená",J503,0)</f>
        <v>0</v>
      </c>
      <c r="BI503" s="179">
        <f>IF(N503="nulová",J503,0)</f>
        <v>0</v>
      </c>
      <c r="BJ503" s="18" t="s">
        <v>84</v>
      </c>
      <c r="BK503" s="179">
        <f>ROUND(I503*H503,2)</f>
        <v>0</v>
      </c>
      <c r="BL503" s="18" t="s">
        <v>295</v>
      </c>
      <c r="BM503" s="178" t="s">
        <v>887</v>
      </c>
    </row>
    <row r="504" spans="1:65" s="13" customFormat="1">
      <c r="B504" s="188"/>
      <c r="D504" s="180" t="s">
        <v>205</v>
      </c>
      <c r="E504" s="189" t="s">
        <v>1</v>
      </c>
      <c r="F504" s="190" t="s">
        <v>888</v>
      </c>
      <c r="H504" s="191">
        <v>3.25</v>
      </c>
      <c r="I504" s="192"/>
      <c r="L504" s="188"/>
      <c r="M504" s="193"/>
      <c r="N504" s="194"/>
      <c r="O504" s="194"/>
      <c r="P504" s="194"/>
      <c r="Q504" s="194"/>
      <c r="R504" s="194"/>
      <c r="S504" s="194"/>
      <c r="T504" s="195"/>
      <c r="AT504" s="189" t="s">
        <v>205</v>
      </c>
      <c r="AU504" s="189" t="s">
        <v>86</v>
      </c>
      <c r="AV504" s="13" t="s">
        <v>86</v>
      </c>
      <c r="AW504" s="13" t="s">
        <v>32</v>
      </c>
      <c r="AX504" s="13" t="s">
        <v>77</v>
      </c>
      <c r="AY504" s="189" t="s">
        <v>130</v>
      </c>
    </row>
    <row r="505" spans="1:65" s="13" customFormat="1">
      <c r="B505" s="188"/>
      <c r="D505" s="180" t="s">
        <v>205</v>
      </c>
      <c r="E505" s="189" t="s">
        <v>1</v>
      </c>
      <c r="F505" s="190" t="s">
        <v>889</v>
      </c>
      <c r="H505" s="191">
        <v>2</v>
      </c>
      <c r="I505" s="192"/>
      <c r="L505" s="188"/>
      <c r="M505" s="193"/>
      <c r="N505" s="194"/>
      <c r="O505" s="194"/>
      <c r="P505" s="194"/>
      <c r="Q505" s="194"/>
      <c r="R505" s="194"/>
      <c r="S505" s="194"/>
      <c r="T505" s="195"/>
      <c r="AT505" s="189" t="s">
        <v>205</v>
      </c>
      <c r="AU505" s="189" t="s">
        <v>86</v>
      </c>
      <c r="AV505" s="13" t="s">
        <v>86</v>
      </c>
      <c r="AW505" s="13" t="s">
        <v>32</v>
      </c>
      <c r="AX505" s="13" t="s">
        <v>77</v>
      </c>
      <c r="AY505" s="189" t="s">
        <v>130</v>
      </c>
    </row>
    <row r="506" spans="1:65" s="13" customFormat="1">
      <c r="B506" s="188"/>
      <c r="D506" s="180" t="s">
        <v>205</v>
      </c>
      <c r="E506" s="189" t="s">
        <v>1</v>
      </c>
      <c r="F506" s="190" t="s">
        <v>890</v>
      </c>
      <c r="H506" s="191">
        <v>2.7</v>
      </c>
      <c r="I506" s="192"/>
      <c r="L506" s="188"/>
      <c r="M506" s="193"/>
      <c r="N506" s="194"/>
      <c r="O506" s="194"/>
      <c r="P506" s="194"/>
      <c r="Q506" s="194"/>
      <c r="R506" s="194"/>
      <c r="S506" s="194"/>
      <c r="T506" s="195"/>
      <c r="AT506" s="189" t="s">
        <v>205</v>
      </c>
      <c r="AU506" s="189" t="s">
        <v>86</v>
      </c>
      <c r="AV506" s="13" t="s">
        <v>86</v>
      </c>
      <c r="AW506" s="13" t="s">
        <v>32</v>
      </c>
      <c r="AX506" s="13" t="s">
        <v>77</v>
      </c>
      <c r="AY506" s="189" t="s">
        <v>130</v>
      </c>
    </row>
    <row r="507" spans="1:65" s="13" customFormat="1">
      <c r="B507" s="188"/>
      <c r="D507" s="180" t="s">
        <v>205</v>
      </c>
      <c r="E507" s="189" t="s">
        <v>1</v>
      </c>
      <c r="F507" s="190" t="s">
        <v>891</v>
      </c>
      <c r="H507" s="191">
        <v>10.199999999999999</v>
      </c>
      <c r="I507" s="192"/>
      <c r="L507" s="188"/>
      <c r="M507" s="193"/>
      <c r="N507" s="194"/>
      <c r="O507" s="194"/>
      <c r="P507" s="194"/>
      <c r="Q507" s="194"/>
      <c r="R507" s="194"/>
      <c r="S507" s="194"/>
      <c r="T507" s="195"/>
      <c r="AT507" s="189" t="s">
        <v>205</v>
      </c>
      <c r="AU507" s="189" t="s">
        <v>86</v>
      </c>
      <c r="AV507" s="13" t="s">
        <v>86</v>
      </c>
      <c r="AW507" s="13" t="s">
        <v>32</v>
      </c>
      <c r="AX507" s="13" t="s">
        <v>77</v>
      </c>
      <c r="AY507" s="189" t="s">
        <v>130</v>
      </c>
    </row>
    <row r="508" spans="1:65" s="13" customFormat="1">
      <c r="B508" s="188"/>
      <c r="D508" s="180" t="s">
        <v>205</v>
      </c>
      <c r="E508" s="189" t="s">
        <v>1</v>
      </c>
      <c r="F508" s="190" t="s">
        <v>892</v>
      </c>
      <c r="H508" s="191">
        <v>8.4</v>
      </c>
      <c r="I508" s="192"/>
      <c r="L508" s="188"/>
      <c r="M508" s="193"/>
      <c r="N508" s="194"/>
      <c r="O508" s="194"/>
      <c r="P508" s="194"/>
      <c r="Q508" s="194"/>
      <c r="R508" s="194"/>
      <c r="S508" s="194"/>
      <c r="T508" s="195"/>
      <c r="AT508" s="189" t="s">
        <v>205</v>
      </c>
      <c r="AU508" s="189" t="s">
        <v>86</v>
      </c>
      <c r="AV508" s="13" t="s">
        <v>86</v>
      </c>
      <c r="AW508" s="13" t="s">
        <v>32</v>
      </c>
      <c r="AX508" s="13" t="s">
        <v>77</v>
      </c>
      <c r="AY508" s="189" t="s">
        <v>130</v>
      </c>
    </row>
    <row r="509" spans="1:65" s="14" customFormat="1">
      <c r="B509" s="196"/>
      <c r="D509" s="180" t="s">
        <v>205</v>
      </c>
      <c r="E509" s="197" t="s">
        <v>1</v>
      </c>
      <c r="F509" s="198" t="s">
        <v>221</v>
      </c>
      <c r="H509" s="199">
        <v>26.55</v>
      </c>
      <c r="I509" s="200"/>
      <c r="L509" s="196"/>
      <c r="M509" s="201"/>
      <c r="N509" s="202"/>
      <c r="O509" s="202"/>
      <c r="P509" s="202"/>
      <c r="Q509" s="202"/>
      <c r="R509" s="202"/>
      <c r="S509" s="202"/>
      <c r="T509" s="203"/>
      <c r="AT509" s="197" t="s">
        <v>205</v>
      </c>
      <c r="AU509" s="197" t="s">
        <v>86</v>
      </c>
      <c r="AV509" s="14" t="s">
        <v>148</v>
      </c>
      <c r="AW509" s="14" t="s">
        <v>32</v>
      </c>
      <c r="AX509" s="14" t="s">
        <v>84</v>
      </c>
      <c r="AY509" s="197" t="s">
        <v>130</v>
      </c>
    </row>
    <row r="510" spans="1:65" s="2" customFormat="1" ht="21.75" customHeight="1">
      <c r="A510" s="33"/>
      <c r="B510" s="166"/>
      <c r="C510" s="219" t="s">
        <v>893</v>
      </c>
      <c r="D510" s="219" t="s">
        <v>357</v>
      </c>
      <c r="E510" s="220" t="s">
        <v>894</v>
      </c>
      <c r="F510" s="221" t="s">
        <v>895</v>
      </c>
      <c r="G510" s="222" t="s">
        <v>209</v>
      </c>
      <c r="H510" s="223">
        <v>0.47</v>
      </c>
      <c r="I510" s="224"/>
      <c r="J510" s="225">
        <f>ROUND(I510*H510,2)</f>
        <v>0</v>
      </c>
      <c r="K510" s="221" t="s">
        <v>1</v>
      </c>
      <c r="L510" s="226"/>
      <c r="M510" s="227" t="s">
        <v>1</v>
      </c>
      <c r="N510" s="228" t="s">
        <v>42</v>
      </c>
      <c r="O510" s="59"/>
      <c r="P510" s="176">
        <f>O510*H510</f>
        <v>0</v>
      </c>
      <c r="Q510" s="176">
        <v>0.55000000000000004</v>
      </c>
      <c r="R510" s="176">
        <f>Q510*H510</f>
        <v>0.25850000000000001</v>
      </c>
      <c r="S510" s="176">
        <v>0</v>
      </c>
      <c r="T510" s="177">
        <f>S510*H510</f>
        <v>0</v>
      </c>
      <c r="U510" s="33"/>
      <c r="V510" s="33"/>
      <c r="W510" s="33"/>
      <c r="X510" s="33"/>
      <c r="Y510" s="33"/>
      <c r="Z510" s="33"/>
      <c r="AA510" s="33"/>
      <c r="AB510" s="33"/>
      <c r="AC510" s="33"/>
      <c r="AD510" s="33"/>
      <c r="AE510" s="33"/>
      <c r="AR510" s="178" t="s">
        <v>387</v>
      </c>
      <c r="AT510" s="178" t="s">
        <v>357</v>
      </c>
      <c r="AU510" s="178" t="s">
        <v>86</v>
      </c>
      <c r="AY510" s="18" t="s">
        <v>130</v>
      </c>
      <c r="BE510" s="179">
        <f>IF(N510="základní",J510,0)</f>
        <v>0</v>
      </c>
      <c r="BF510" s="179">
        <f>IF(N510="snížená",J510,0)</f>
        <v>0</v>
      </c>
      <c r="BG510" s="179">
        <f>IF(N510="zákl. přenesená",J510,0)</f>
        <v>0</v>
      </c>
      <c r="BH510" s="179">
        <f>IF(N510="sníž. přenesená",J510,0)</f>
        <v>0</v>
      </c>
      <c r="BI510" s="179">
        <f>IF(N510="nulová",J510,0)</f>
        <v>0</v>
      </c>
      <c r="BJ510" s="18" t="s">
        <v>84</v>
      </c>
      <c r="BK510" s="179">
        <f>ROUND(I510*H510,2)</f>
        <v>0</v>
      </c>
      <c r="BL510" s="18" t="s">
        <v>295</v>
      </c>
      <c r="BM510" s="178" t="s">
        <v>896</v>
      </c>
    </row>
    <row r="511" spans="1:65" s="2" customFormat="1" ht="21.75" customHeight="1">
      <c r="A511" s="33"/>
      <c r="B511" s="166"/>
      <c r="C511" s="167" t="s">
        <v>897</v>
      </c>
      <c r="D511" s="167" t="s">
        <v>133</v>
      </c>
      <c r="E511" s="168" t="s">
        <v>898</v>
      </c>
      <c r="F511" s="169" t="s">
        <v>899</v>
      </c>
      <c r="G511" s="170" t="s">
        <v>233</v>
      </c>
      <c r="H511" s="171">
        <v>36.116</v>
      </c>
      <c r="I511" s="172"/>
      <c r="J511" s="173">
        <f>ROUND(I511*H511,2)</f>
        <v>0</v>
      </c>
      <c r="K511" s="169" t="s">
        <v>137</v>
      </c>
      <c r="L511" s="34"/>
      <c r="M511" s="174" t="s">
        <v>1</v>
      </c>
      <c r="N511" s="175" t="s">
        <v>42</v>
      </c>
      <c r="O511" s="59"/>
      <c r="P511" s="176">
        <f>O511*H511</f>
        <v>0</v>
      </c>
      <c r="Q511" s="176">
        <v>0</v>
      </c>
      <c r="R511" s="176">
        <f>Q511*H511</f>
        <v>0</v>
      </c>
      <c r="S511" s="176">
        <v>0</v>
      </c>
      <c r="T511" s="177">
        <f>S511*H511</f>
        <v>0</v>
      </c>
      <c r="U511" s="33"/>
      <c r="V511" s="33"/>
      <c r="W511" s="33"/>
      <c r="X511" s="33"/>
      <c r="Y511" s="33"/>
      <c r="Z511" s="33"/>
      <c r="AA511" s="33"/>
      <c r="AB511" s="33"/>
      <c r="AC511" s="33"/>
      <c r="AD511" s="33"/>
      <c r="AE511" s="33"/>
      <c r="AR511" s="178" t="s">
        <v>295</v>
      </c>
      <c r="AT511" s="178" t="s">
        <v>133</v>
      </c>
      <c r="AU511" s="178" t="s">
        <v>86</v>
      </c>
      <c r="AY511" s="18" t="s">
        <v>130</v>
      </c>
      <c r="BE511" s="179">
        <f>IF(N511="základní",J511,0)</f>
        <v>0</v>
      </c>
      <c r="BF511" s="179">
        <f>IF(N511="snížená",J511,0)</f>
        <v>0</v>
      </c>
      <c r="BG511" s="179">
        <f>IF(N511="zákl. přenesená",J511,0)</f>
        <v>0</v>
      </c>
      <c r="BH511" s="179">
        <f>IF(N511="sníž. přenesená",J511,0)</f>
        <v>0</v>
      </c>
      <c r="BI511" s="179">
        <f>IF(N511="nulová",J511,0)</f>
        <v>0</v>
      </c>
      <c r="BJ511" s="18" t="s">
        <v>84</v>
      </c>
      <c r="BK511" s="179">
        <f>ROUND(I511*H511,2)</f>
        <v>0</v>
      </c>
      <c r="BL511" s="18" t="s">
        <v>295</v>
      </c>
      <c r="BM511" s="178" t="s">
        <v>900</v>
      </c>
    </row>
    <row r="512" spans="1:65" s="2" customFormat="1" ht="21.75" customHeight="1">
      <c r="A512" s="33"/>
      <c r="B512" s="166"/>
      <c r="C512" s="167" t="s">
        <v>901</v>
      </c>
      <c r="D512" s="167" t="s">
        <v>133</v>
      </c>
      <c r="E512" s="168" t="s">
        <v>902</v>
      </c>
      <c r="F512" s="169" t="s">
        <v>903</v>
      </c>
      <c r="G512" s="170" t="s">
        <v>233</v>
      </c>
      <c r="H512" s="171">
        <v>36.116</v>
      </c>
      <c r="I512" s="172"/>
      <c r="J512" s="173">
        <f>ROUND(I512*H512,2)</f>
        <v>0</v>
      </c>
      <c r="K512" s="169" t="s">
        <v>137</v>
      </c>
      <c r="L512" s="34"/>
      <c r="M512" s="174" t="s">
        <v>1</v>
      </c>
      <c r="N512" s="175" t="s">
        <v>42</v>
      </c>
      <c r="O512" s="59"/>
      <c r="P512" s="176">
        <f>O512*H512</f>
        <v>0</v>
      </c>
      <c r="Q512" s="176">
        <v>0</v>
      </c>
      <c r="R512" s="176">
        <f>Q512*H512</f>
        <v>0</v>
      </c>
      <c r="S512" s="176">
        <v>0</v>
      </c>
      <c r="T512" s="177">
        <f>S512*H512</f>
        <v>0</v>
      </c>
      <c r="U512" s="33"/>
      <c r="V512" s="33"/>
      <c r="W512" s="33"/>
      <c r="X512" s="33"/>
      <c r="Y512" s="33"/>
      <c r="Z512" s="33"/>
      <c r="AA512" s="33"/>
      <c r="AB512" s="33"/>
      <c r="AC512" s="33"/>
      <c r="AD512" s="33"/>
      <c r="AE512" s="33"/>
      <c r="AR512" s="178" t="s">
        <v>295</v>
      </c>
      <c r="AT512" s="178" t="s">
        <v>133</v>
      </c>
      <c r="AU512" s="178" t="s">
        <v>86</v>
      </c>
      <c r="AY512" s="18" t="s">
        <v>130</v>
      </c>
      <c r="BE512" s="179">
        <f>IF(N512="základní",J512,0)</f>
        <v>0</v>
      </c>
      <c r="BF512" s="179">
        <f>IF(N512="snížená",J512,0)</f>
        <v>0</v>
      </c>
      <c r="BG512" s="179">
        <f>IF(N512="zákl. přenesená",J512,0)</f>
        <v>0</v>
      </c>
      <c r="BH512" s="179">
        <f>IF(N512="sníž. přenesená",J512,0)</f>
        <v>0</v>
      </c>
      <c r="BI512" s="179">
        <f>IF(N512="nulová",J512,0)</f>
        <v>0</v>
      </c>
      <c r="BJ512" s="18" t="s">
        <v>84</v>
      </c>
      <c r="BK512" s="179">
        <f>ROUND(I512*H512,2)</f>
        <v>0</v>
      </c>
      <c r="BL512" s="18" t="s">
        <v>295</v>
      </c>
      <c r="BM512" s="178" t="s">
        <v>904</v>
      </c>
    </row>
    <row r="513" spans="1:65" s="12" customFormat="1" ht="22.9" customHeight="1">
      <c r="B513" s="153"/>
      <c r="D513" s="154" t="s">
        <v>76</v>
      </c>
      <c r="E513" s="164" t="s">
        <v>905</v>
      </c>
      <c r="F513" s="164" t="s">
        <v>906</v>
      </c>
      <c r="I513" s="156"/>
      <c r="J513" s="165">
        <f>BK513</f>
        <v>0</v>
      </c>
      <c r="L513" s="153"/>
      <c r="M513" s="158"/>
      <c r="N513" s="159"/>
      <c r="O513" s="159"/>
      <c r="P513" s="160">
        <f>SUM(P514:P524)</f>
        <v>0</v>
      </c>
      <c r="Q513" s="159"/>
      <c r="R513" s="160">
        <f>SUM(R514:R524)</f>
        <v>0.87016799999999994</v>
      </c>
      <c r="S513" s="159"/>
      <c r="T513" s="161">
        <f>SUM(T514:T524)</f>
        <v>0</v>
      </c>
      <c r="AR513" s="154" t="s">
        <v>86</v>
      </c>
      <c r="AT513" s="162" t="s">
        <v>76</v>
      </c>
      <c r="AU513" s="162" t="s">
        <v>84</v>
      </c>
      <c r="AY513" s="154" t="s">
        <v>130</v>
      </c>
      <c r="BK513" s="163">
        <f>SUM(BK514:BK524)</f>
        <v>0</v>
      </c>
    </row>
    <row r="514" spans="1:65" s="2" customFormat="1" ht="21.75" customHeight="1">
      <c r="A514" s="33"/>
      <c r="B514" s="166"/>
      <c r="C514" s="167" t="s">
        <v>907</v>
      </c>
      <c r="D514" s="167" t="s">
        <v>133</v>
      </c>
      <c r="E514" s="168" t="s">
        <v>908</v>
      </c>
      <c r="F514" s="169" t="s">
        <v>909</v>
      </c>
      <c r="G514" s="170" t="s">
        <v>214</v>
      </c>
      <c r="H514" s="171">
        <v>19.5</v>
      </c>
      <c r="I514" s="172"/>
      <c r="J514" s="173">
        <f>ROUND(I514*H514,2)</f>
        <v>0</v>
      </c>
      <c r="K514" s="169" t="s">
        <v>137</v>
      </c>
      <c r="L514" s="34"/>
      <c r="M514" s="174" t="s">
        <v>1</v>
      </c>
      <c r="N514" s="175" t="s">
        <v>42</v>
      </c>
      <c r="O514" s="59"/>
      <c r="P514" s="176">
        <f>O514*H514</f>
        <v>0</v>
      </c>
      <c r="Q514" s="176">
        <v>4.444E-2</v>
      </c>
      <c r="R514" s="176">
        <f>Q514*H514</f>
        <v>0.86658000000000002</v>
      </c>
      <c r="S514" s="176">
        <v>0</v>
      </c>
      <c r="T514" s="177">
        <f>S514*H514</f>
        <v>0</v>
      </c>
      <c r="U514" s="33"/>
      <c r="V514" s="33"/>
      <c r="W514" s="33"/>
      <c r="X514" s="33"/>
      <c r="Y514" s="33"/>
      <c r="Z514" s="33"/>
      <c r="AA514" s="33"/>
      <c r="AB514" s="33"/>
      <c r="AC514" s="33"/>
      <c r="AD514" s="33"/>
      <c r="AE514" s="33"/>
      <c r="AR514" s="178" t="s">
        <v>295</v>
      </c>
      <c r="AT514" s="178" t="s">
        <v>133</v>
      </c>
      <c r="AU514" s="178" t="s">
        <v>86</v>
      </c>
      <c r="AY514" s="18" t="s">
        <v>130</v>
      </c>
      <c r="BE514" s="179">
        <f>IF(N514="základní",J514,0)</f>
        <v>0</v>
      </c>
      <c r="BF514" s="179">
        <f>IF(N514="snížená",J514,0)</f>
        <v>0</v>
      </c>
      <c r="BG514" s="179">
        <f>IF(N514="zákl. přenesená",J514,0)</f>
        <v>0</v>
      </c>
      <c r="BH514" s="179">
        <f>IF(N514="sníž. přenesená",J514,0)</f>
        <v>0</v>
      </c>
      <c r="BI514" s="179">
        <f>IF(N514="nulová",J514,0)</f>
        <v>0</v>
      </c>
      <c r="BJ514" s="18" t="s">
        <v>84</v>
      </c>
      <c r="BK514" s="179">
        <f>ROUND(I514*H514,2)</f>
        <v>0</v>
      </c>
      <c r="BL514" s="18" t="s">
        <v>295</v>
      </c>
      <c r="BM514" s="178" t="s">
        <v>910</v>
      </c>
    </row>
    <row r="515" spans="1:65" s="2" customFormat="1" ht="19.5">
      <c r="A515" s="33"/>
      <c r="B515" s="34"/>
      <c r="C515" s="33"/>
      <c r="D515" s="180" t="s">
        <v>143</v>
      </c>
      <c r="E515" s="33"/>
      <c r="F515" s="181" t="s">
        <v>911</v>
      </c>
      <c r="G515" s="33"/>
      <c r="H515" s="33"/>
      <c r="I515" s="102"/>
      <c r="J515" s="33"/>
      <c r="K515" s="33"/>
      <c r="L515" s="34"/>
      <c r="M515" s="182"/>
      <c r="N515" s="183"/>
      <c r="O515" s="59"/>
      <c r="P515" s="59"/>
      <c r="Q515" s="59"/>
      <c r="R515" s="59"/>
      <c r="S515" s="59"/>
      <c r="T515" s="60"/>
      <c r="U515" s="33"/>
      <c r="V515" s="33"/>
      <c r="W515" s="33"/>
      <c r="X515" s="33"/>
      <c r="Y515" s="33"/>
      <c r="Z515" s="33"/>
      <c r="AA515" s="33"/>
      <c r="AB515" s="33"/>
      <c r="AC515" s="33"/>
      <c r="AD515" s="33"/>
      <c r="AE515" s="33"/>
      <c r="AT515" s="18" t="s">
        <v>143</v>
      </c>
      <c r="AU515" s="18" t="s">
        <v>86</v>
      </c>
    </row>
    <row r="516" spans="1:65" s="13" customFormat="1">
      <c r="B516" s="188"/>
      <c r="D516" s="180" t="s">
        <v>205</v>
      </c>
      <c r="E516" s="189" t="s">
        <v>1</v>
      </c>
      <c r="F516" s="190" t="s">
        <v>912</v>
      </c>
      <c r="H516" s="191">
        <v>19.5</v>
      </c>
      <c r="I516" s="192"/>
      <c r="L516" s="188"/>
      <c r="M516" s="193"/>
      <c r="N516" s="194"/>
      <c r="O516" s="194"/>
      <c r="P516" s="194"/>
      <c r="Q516" s="194"/>
      <c r="R516" s="194"/>
      <c r="S516" s="194"/>
      <c r="T516" s="195"/>
      <c r="AT516" s="189" t="s">
        <v>205</v>
      </c>
      <c r="AU516" s="189" t="s">
        <v>86</v>
      </c>
      <c r="AV516" s="13" t="s">
        <v>86</v>
      </c>
      <c r="AW516" s="13" t="s">
        <v>32</v>
      </c>
      <c r="AX516" s="13" t="s">
        <v>84</v>
      </c>
      <c r="AY516" s="189" t="s">
        <v>130</v>
      </c>
    </row>
    <row r="517" spans="1:65" s="2" customFormat="1" ht="16.5" customHeight="1">
      <c r="A517" s="33"/>
      <c r="B517" s="166"/>
      <c r="C517" s="167" t="s">
        <v>913</v>
      </c>
      <c r="D517" s="167" t="s">
        <v>133</v>
      </c>
      <c r="E517" s="168" t="s">
        <v>914</v>
      </c>
      <c r="F517" s="169" t="s">
        <v>915</v>
      </c>
      <c r="G517" s="170" t="s">
        <v>214</v>
      </c>
      <c r="H517" s="171">
        <v>19.5</v>
      </c>
      <c r="I517" s="172"/>
      <c r="J517" s="173">
        <f>ROUND(I517*H517,2)</f>
        <v>0</v>
      </c>
      <c r="K517" s="169" t="s">
        <v>137</v>
      </c>
      <c r="L517" s="34"/>
      <c r="M517" s="174" t="s">
        <v>1</v>
      </c>
      <c r="N517" s="175" t="s">
        <v>42</v>
      </c>
      <c r="O517" s="59"/>
      <c r="P517" s="176">
        <f>O517*H517</f>
        <v>0</v>
      </c>
      <c r="Q517" s="176">
        <v>3.0000000000000001E-5</v>
      </c>
      <c r="R517" s="176">
        <f>Q517*H517</f>
        <v>5.8500000000000002E-4</v>
      </c>
      <c r="S517" s="176">
        <v>0</v>
      </c>
      <c r="T517" s="177">
        <f>S517*H517</f>
        <v>0</v>
      </c>
      <c r="U517" s="33"/>
      <c r="V517" s="33"/>
      <c r="W517" s="33"/>
      <c r="X517" s="33"/>
      <c r="Y517" s="33"/>
      <c r="Z517" s="33"/>
      <c r="AA517" s="33"/>
      <c r="AB517" s="33"/>
      <c r="AC517" s="33"/>
      <c r="AD517" s="33"/>
      <c r="AE517" s="33"/>
      <c r="AR517" s="178" t="s">
        <v>295</v>
      </c>
      <c r="AT517" s="178" t="s">
        <v>133</v>
      </c>
      <c r="AU517" s="178" t="s">
        <v>86</v>
      </c>
      <c r="AY517" s="18" t="s">
        <v>130</v>
      </c>
      <c r="BE517" s="179">
        <f>IF(N517="základní",J517,0)</f>
        <v>0</v>
      </c>
      <c r="BF517" s="179">
        <f>IF(N517="snížená",J517,0)</f>
        <v>0</v>
      </c>
      <c r="BG517" s="179">
        <f>IF(N517="zákl. přenesená",J517,0)</f>
        <v>0</v>
      </c>
      <c r="BH517" s="179">
        <f>IF(N517="sníž. přenesená",J517,0)</f>
        <v>0</v>
      </c>
      <c r="BI517" s="179">
        <f>IF(N517="nulová",J517,0)</f>
        <v>0</v>
      </c>
      <c r="BJ517" s="18" t="s">
        <v>84</v>
      </c>
      <c r="BK517" s="179">
        <f>ROUND(I517*H517,2)</f>
        <v>0</v>
      </c>
      <c r="BL517" s="18" t="s">
        <v>295</v>
      </c>
      <c r="BM517" s="178" t="s">
        <v>916</v>
      </c>
    </row>
    <row r="518" spans="1:65" s="2" customFormat="1" ht="21.75" customHeight="1">
      <c r="A518" s="33"/>
      <c r="B518" s="166"/>
      <c r="C518" s="167" t="s">
        <v>917</v>
      </c>
      <c r="D518" s="167" t="s">
        <v>133</v>
      </c>
      <c r="E518" s="168" t="s">
        <v>918</v>
      </c>
      <c r="F518" s="169" t="s">
        <v>919</v>
      </c>
      <c r="G518" s="170" t="s">
        <v>214</v>
      </c>
      <c r="H518" s="171">
        <v>19.5</v>
      </c>
      <c r="I518" s="172"/>
      <c r="J518" s="173">
        <f>ROUND(I518*H518,2)</f>
        <v>0</v>
      </c>
      <c r="K518" s="169" t="s">
        <v>1</v>
      </c>
      <c r="L518" s="34"/>
      <c r="M518" s="174" t="s">
        <v>1</v>
      </c>
      <c r="N518" s="175" t="s">
        <v>42</v>
      </c>
      <c r="O518" s="59"/>
      <c r="P518" s="176">
        <f>O518*H518</f>
        <v>0</v>
      </c>
      <c r="Q518" s="176">
        <v>0</v>
      </c>
      <c r="R518" s="176">
        <f>Q518*H518</f>
        <v>0</v>
      </c>
      <c r="S518" s="176">
        <v>0</v>
      </c>
      <c r="T518" s="177">
        <f>S518*H518</f>
        <v>0</v>
      </c>
      <c r="U518" s="33"/>
      <c r="V518" s="33"/>
      <c r="W518" s="33"/>
      <c r="X518" s="33"/>
      <c r="Y518" s="33"/>
      <c r="Z518" s="33"/>
      <c r="AA518" s="33"/>
      <c r="AB518" s="33"/>
      <c r="AC518" s="33"/>
      <c r="AD518" s="33"/>
      <c r="AE518" s="33"/>
      <c r="AR518" s="178" t="s">
        <v>295</v>
      </c>
      <c r="AT518" s="178" t="s">
        <v>133</v>
      </c>
      <c r="AU518" s="178" t="s">
        <v>86</v>
      </c>
      <c r="AY518" s="18" t="s">
        <v>130</v>
      </c>
      <c r="BE518" s="179">
        <f>IF(N518="základní",J518,0)</f>
        <v>0</v>
      </c>
      <c r="BF518" s="179">
        <f>IF(N518="snížená",J518,0)</f>
        <v>0</v>
      </c>
      <c r="BG518" s="179">
        <f>IF(N518="zákl. přenesená",J518,0)</f>
        <v>0</v>
      </c>
      <c r="BH518" s="179">
        <f>IF(N518="sníž. přenesená",J518,0)</f>
        <v>0</v>
      </c>
      <c r="BI518" s="179">
        <f>IF(N518="nulová",J518,0)</f>
        <v>0</v>
      </c>
      <c r="BJ518" s="18" t="s">
        <v>84</v>
      </c>
      <c r="BK518" s="179">
        <f>ROUND(I518*H518,2)</f>
        <v>0</v>
      </c>
      <c r="BL518" s="18" t="s">
        <v>295</v>
      </c>
      <c r="BM518" s="178" t="s">
        <v>920</v>
      </c>
    </row>
    <row r="519" spans="1:65" s="2" customFormat="1" ht="21.75" customHeight="1">
      <c r="A519" s="33"/>
      <c r="B519" s="166"/>
      <c r="C519" s="167" t="s">
        <v>921</v>
      </c>
      <c r="D519" s="167" t="s">
        <v>133</v>
      </c>
      <c r="E519" s="168" t="s">
        <v>922</v>
      </c>
      <c r="F519" s="169" t="s">
        <v>923</v>
      </c>
      <c r="G519" s="170" t="s">
        <v>214</v>
      </c>
      <c r="H519" s="171">
        <v>19.5</v>
      </c>
      <c r="I519" s="172"/>
      <c r="J519" s="173">
        <f>ROUND(I519*H519,2)</f>
        <v>0</v>
      </c>
      <c r="K519" s="169" t="s">
        <v>137</v>
      </c>
      <c r="L519" s="34"/>
      <c r="M519" s="174" t="s">
        <v>1</v>
      </c>
      <c r="N519" s="175" t="s">
        <v>42</v>
      </c>
      <c r="O519" s="59"/>
      <c r="P519" s="176">
        <f>O519*H519</f>
        <v>0</v>
      </c>
      <c r="Q519" s="176">
        <v>0</v>
      </c>
      <c r="R519" s="176">
        <f>Q519*H519</f>
        <v>0</v>
      </c>
      <c r="S519" s="176">
        <v>0</v>
      </c>
      <c r="T519" s="177">
        <f>S519*H519</f>
        <v>0</v>
      </c>
      <c r="U519" s="33"/>
      <c r="V519" s="33"/>
      <c r="W519" s="33"/>
      <c r="X519" s="33"/>
      <c r="Y519" s="33"/>
      <c r="Z519" s="33"/>
      <c r="AA519" s="33"/>
      <c r="AB519" s="33"/>
      <c r="AC519" s="33"/>
      <c r="AD519" s="33"/>
      <c r="AE519" s="33"/>
      <c r="AR519" s="178" t="s">
        <v>295</v>
      </c>
      <c r="AT519" s="178" t="s">
        <v>133</v>
      </c>
      <c r="AU519" s="178" t="s">
        <v>86</v>
      </c>
      <c r="AY519" s="18" t="s">
        <v>130</v>
      </c>
      <c r="BE519" s="179">
        <f>IF(N519="základní",J519,0)</f>
        <v>0</v>
      </c>
      <c r="BF519" s="179">
        <f>IF(N519="snížená",J519,0)</f>
        <v>0</v>
      </c>
      <c r="BG519" s="179">
        <f>IF(N519="zákl. přenesená",J519,0)</f>
        <v>0</v>
      </c>
      <c r="BH519" s="179">
        <f>IF(N519="sníž. přenesená",J519,0)</f>
        <v>0</v>
      </c>
      <c r="BI519" s="179">
        <f>IF(N519="nulová",J519,0)</f>
        <v>0</v>
      </c>
      <c r="BJ519" s="18" t="s">
        <v>84</v>
      </c>
      <c r="BK519" s="179">
        <f>ROUND(I519*H519,2)</f>
        <v>0</v>
      </c>
      <c r="BL519" s="18" t="s">
        <v>295</v>
      </c>
      <c r="BM519" s="178" t="s">
        <v>924</v>
      </c>
    </row>
    <row r="520" spans="1:65" s="2" customFormat="1" ht="21.75" customHeight="1">
      <c r="A520" s="33"/>
      <c r="B520" s="166"/>
      <c r="C520" s="219" t="s">
        <v>925</v>
      </c>
      <c r="D520" s="219" t="s">
        <v>357</v>
      </c>
      <c r="E520" s="220" t="s">
        <v>926</v>
      </c>
      <c r="F520" s="221" t="s">
        <v>927</v>
      </c>
      <c r="G520" s="222" t="s">
        <v>214</v>
      </c>
      <c r="H520" s="223">
        <v>21.45</v>
      </c>
      <c r="I520" s="224"/>
      <c r="J520" s="225">
        <f>ROUND(I520*H520,2)</f>
        <v>0</v>
      </c>
      <c r="K520" s="221" t="s">
        <v>137</v>
      </c>
      <c r="L520" s="226"/>
      <c r="M520" s="227" t="s">
        <v>1</v>
      </c>
      <c r="N520" s="228" t="s">
        <v>42</v>
      </c>
      <c r="O520" s="59"/>
      <c r="P520" s="176">
        <f>O520*H520</f>
        <v>0</v>
      </c>
      <c r="Q520" s="176">
        <v>1.3999999999999999E-4</v>
      </c>
      <c r="R520" s="176">
        <f>Q520*H520</f>
        <v>3.0029999999999996E-3</v>
      </c>
      <c r="S520" s="176">
        <v>0</v>
      </c>
      <c r="T520" s="177">
        <f>S520*H520</f>
        <v>0</v>
      </c>
      <c r="U520" s="33"/>
      <c r="V520" s="33"/>
      <c r="W520" s="33"/>
      <c r="X520" s="33"/>
      <c r="Y520" s="33"/>
      <c r="Z520" s="33"/>
      <c r="AA520" s="33"/>
      <c r="AB520" s="33"/>
      <c r="AC520" s="33"/>
      <c r="AD520" s="33"/>
      <c r="AE520" s="33"/>
      <c r="AR520" s="178" t="s">
        <v>387</v>
      </c>
      <c r="AT520" s="178" t="s">
        <v>357</v>
      </c>
      <c r="AU520" s="178" t="s">
        <v>86</v>
      </c>
      <c r="AY520" s="18" t="s">
        <v>130</v>
      </c>
      <c r="BE520" s="179">
        <f>IF(N520="základní",J520,0)</f>
        <v>0</v>
      </c>
      <c r="BF520" s="179">
        <f>IF(N520="snížená",J520,0)</f>
        <v>0</v>
      </c>
      <c r="BG520" s="179">
        <f>IF(N520="zákl. přenesená",J520,0)</f>
        <v>0</v>
      </c>
      <c r="BH520" s="179">
        <f>IF(N520="sníž. přenesená",J520,0)</f>
        <v>0</v>
      </c>
      <c r="BI520" s="179">
        <f>IF(N520="nulová",J520,0)</f>
        <v>0</v>
      </c>
      <c r="BJ520" s="18" t="s">
        <v>84</v>
      </c>
      <c r="BK520" s="179">
        <f>ROUND(I520*H520,2)</f>
        <v>0</v>
      </c>
      <c r="BL520" s="18" t="s">
        <v>295</v>
      </c>
      <c r="BM520" s="178" t="s">
        <v>928</v>
      </c>
    </row>
    <row r="521" spans="1:65" s="2" customFormat="1" ht="19.5">
      <c r="A521" s="33"/>
      <c r="B521" s="34"/>
      <c r="C521" s="33"/>
      <c r="D521" s="180" t="s">
        <v>143</v>
      </c>
      <c r="E521" s="33"/>
      <c r="F521" s="181" t="s">
        <v>929</v>
      </c>
      <c r="G521" s="33"/>
      <c r="H521" s="33"/>
      <c r="I521" s="102"/>
      <c r="J521" s="33"/>
      <c r="K521" s="33"/>
      <c r="L521" s="34"/>
      <c r="M521" s="182"/>
      <c r="N521" s="183"/>
      <c r="O521" s="59"/>
      <c r="P521" s="59"/>
      <c r="Q521" s="59"/>
      <c r="R521" s="59"/>
      <c r="S521" s="59"/>
      <c r="T521" s="60"/>
      <c r="U521" s="33"/>
      <c r="V521" s="33"/>
      <c r="W521" s="33"/>
      <c r="X521" s="33"/>
      <c r="Y521" s="33"/>
      <c r="Z521" s="33"/>
      <c r="AA521" s="33"/>
      <c r="AB521" s="33"/>
      <c r="AC521" s="33"/>
      <c r="AD521" s="33"/>
      <c r="AE521" s="33"/>
      <c r="AT521" s="18" t="s">
        <v>143</v>
      </c>
      <c r="AU521" s="18" t="s">
        <v>86</v>
      </c>
    </row>
    <row r="522" spans="1:65" s="13" customFormat="1">
      <c r="B522" s="188"/>
      <c r="D522" s="180" t="s">
        <v>205</v>
      </c>
      <c r="E522" s="189" t="s">
        <v>1</v>
      </c>
      <c r="F522" s="190" t="s">
        <v>930</v>
      </c>
      <c r="H522" s="191">
        <v>21.45</v>
      </c>
      <c r="I522" s="192"/>
      <c r="L522" s="188"/>
      <c r="M522" s="193"/>
      <c r="N522" s="194"/>
      <c r="O522" s="194"/>
      <c r="P522" s="194"/>
      <c r="Q522" s="194"/>
      <c r="R522" s="194"/>
      <c r="S522" s="194"/>
      <c r="T522" s="195"/>
      <c r="AT522" s="189" t="s">
        <v>205</v>
      </c>
      <c r="AU522" s="189" t="s">
        <v>86</v>
      </c>
      <c r="AV522" s="13" t="s">
        <v>86</v>
      </c>
      <c r="AW522" s="13" t="s">
        <v>32</v>
      </c>
      <c r="AX522" s="13" t="s">
        <v>84</v>
      </c>
      <c r="AY522" s="189" t="s">
        <v>130</v>
      </c>
    </row>
    <row r="523" spans="1:65" s="2" customFormat="1" ht="21.75" customHeight="1">
      <c r="A523" s="33"/>
      <c r="B523" s="166"/>
      <c r="C523" s="167" t="s">
        <v>931</v>
      </c>
      <c r="D523" s="167" t="s">
        <v>133</v>
      </c>
      <c r="E523" s="168" t="s">
        <v>932</v>
      </c>
      <c r="F523" s="169" t="s">
        <v>933</v>
      </c>
      <c r="G523" s="170" t="s">
        <v>233</v>
      </c>
      <c r="H523" s="171">
        <v>0.87</v>
      </c>
      <c r="I523" s="172"/>
      <c r="J523" s="173">
        <f>ROUND(I523*H523,2)</f>
        <v>0</v>
      </c>
      <c r="K523" s="169" t="s">
        <v>137</v>
      </c>
      <c r="L523" s="34"/>
      <c r="M523" s="174" t="s">
        <v>1</v>
      </c>
      <c r="N523" s="175" t="s">
        <v>42</v>
      </c>
      <c r="O523" s="59"/>
      <c r="P523" s="176">
        <f>O523*H523</f>
        <v>0</v>
      </c>
      <c r="Q523" s="176">
        <v>0</v>
      </c>
      <c r="R523" s="176">
        <f>Q523*H523</f>
        <v>0</v>
      </c>
      <c r="S523" s="176">
        <v>0</v>
      </c>
      <c r="T523" s="177">
        <f>S523*H523</f>
        <v>0</v>
      </c>
      <c r="U523" s="33"/>
      <c r="V523" s="33"/>
      <c r="W523" s="33"/>
      <c r="X523" s="33"/>
      <c r="Y523" s="33"/>
      <c r="Z523" s="33"/>
      <c r="AA523" s="33"/>
      <c r="AB523" s="33"/>
      <c r="AC523" s="33"/>
      <c r="AD523" s="33"/>
      <c r="AE523" s="33"/>
      <c r="AR523" s="178" t="s">
        <v>295</v>
      </c>
      <c r="AT523" s="178" t="s">
        <v>133</v>
      </c>
      <c r="AU523" s="178" t="s">
        <v>86</v>
      </c>
      <c r="AY523" s="18" t="s">
        <v>130</v>
      </c>
      <c r="BE523" s="179">
        <f>IF(N523="základní",J523,0)</f>
        <v>0</v>
      </c>
      <c r="BF523" s="179">
        <f>IF(N523="snížená",J523,0)</f>
        <v>0</v>
      </c>
      <c r="BG523" s="179">
        <f>IF(N523="zákl. přenesená",J523,0)</f>
        <v>0</v>
      </c>
      <c r="BH523" s="179">
        <f>IF(N523="sníž. přenesená",J523,0)</f>
        <v>0</v>
      </c>
      <c r="BI523" s="179">
        <f>IF(N523="nulová",J523,0)</f>
        <v>0</v>
      </c>
      <c r="BJ523" s="18" t="s">
        <v>84</v>
      </c>
      <c r="BK523" s="179">
        <f>ROUND(I523*H523,2)</f>
        <v>0</v>
      </c>
      <c r="BL523" s="18" t="s">
        <v>295</v>
      </c>
      <c r="BM523" s="178" t="s">
        <v>934</v>
      </c>
    </row>
    <row r="524" spans="1:65" s="2" customFormat="1" ht="21.75" customHeight="1">
      <c r="A524" s="33"/>
      <c r="B524" s="166"/>
      <c r="C524" s="167" t="s">
        <v>935</v>
      </c>
      <c r="D524" s="167" t="s">
        <v>133</v>
      </c>
      <c r="E524" s="168" t="s">
        <v>936</v>
      </c>
      <c r="F524" s="169" t="s">
        <v>937</v>
      </c>
      <c r="G524" s="170" t="s">
        <v>233</v>
      </c>
      <c r="H524" s="171">
        <v>0.87</v>
      </c>
      <c r="I524" s="172"/>
      <c r="J524" s="173">
        <f>ROUND(I524*H524,2)</f>
        <v>0</v>
      </c>
      <c r="K524" s="169" t="s">
        <v>137</v>
      </c>
      <c r="L524" s="34"/>
      <c r="M524" s="174" t="s">
        <v>1</v>
      </c>
      <c r="N524" s="175" t="s">
        <v>42</v>
      </c>
      <c r="O524" s="59"/>
      <c r="P524" s="176">
        <f>O524*H524</f>
        <v>0</v>
      </c>
      <c r="Q524" s="176">
        <v>0</v>
      </c>
      <c r="R524" s="176">
        <f>Q524*H524</f>
        <v>0</v>
      </c>
      <c r="S524" s="176">
        <v>0</v>
      </c>
      <c r="T524" s="177">
        <f>S524*H524</f>
        <v>0</v>
      </c>
      <c r="U524" s="33"/>
      <c r="V524" s="33"/>
      <c r="W524" s="33"/>
      <c r="X524" s="33"/>
      <c r="Y524" s="33"/>
      <c r="Z524" s="33"/>
      <c r="AA524" s="33"/>
      <c r="AB524" s="33"/>
      <c r="AC524" s="33"/>
      <c r="AD524" s="33"/>
      <c r="AE524" s="33"/>
      <c r="AR524" s="178" t="s">
        <v>295</v>
      </c>
      <c r="AT524" s="178" t="s">
        <v>133</v>
      </c>
      <c r="AU524" s="178" t="s">
        <v>86</v>
      </c>
      <c r="AY524" s="18" t="s">
        <v>130</v>
      </c>
      <c r="BE524" s="179">
        <f>IF(N524="základní",J524,0)</f>
        <v>0</v>
      </c>
      <c r="BF524" s="179">
        <f>IF(N524="snížená",J524,0)</f>
        <v>0</v>
      </c>
      <c r="BG524" s="179">
        <f>IF(N524="zákl. přenesená",J524,0)</f>
        <v>0</v>
      </c>
      <c r="BH524" s="179">
        <f>IF(N524="sníž. přenesená",J524,0)</f>
        <v>0</v>
      </c>
      <c r="BI524" s="179">
        <f>IF(N524="nulová",J524,0)</f>
        <v>0</v>
      </c>
      <c r="BJ524" s="18" t="s">
        <v>84</v>
      </c>
      <c r="BK524" s="179">
        <f>ROUND(I524*H524,2)</f>
        <v>0</v>
      </c>
      <c r="BL524" s="18" t="s">
        <v>295</v>
      </c>
      <c r="BM524" s="178" t="s">
        <v>938</v>
      </c>
    </row>
    <row r="525" spans="1:65" s="12" customFormat="1" ht="22.9" customHeight="1">
      <c r="B525" s="153"/>
      <c r="D525" s="154" t="s">
        <v>76</v>
      </c>
      <c r="E525" s="164" t="s">
        <v>939</v>
      </c>
      <c r="F525" s="164" t="s">
        <v>940</v>
      </c>
      <c r="I525" s="156"/>
      <c r="J525" s="165">
        <f>BK525</f>
        <v>0</v>
      </c>
      <c r="L525" s="153"/>
      <c r="M525" s="158"/>
      <c r="N525" s="159"/>
      <c r="O525" s="159"/>
      <c r="P525" s="160">
        <f>SUM(P526:P529)</f>
        <v>0</v>
      </c>
      <c r="Q525" s="159"/>
      <c r="R525" s="160">
        <f>SUM(R526:R529)</f>
        <v>0</v>
      </c>
      <c r="S525" s="159"/>
      <c r="T525" s="161">
        <f>SUM(T526:T529)</f>
        <v>1.5401004999999999</v>
      </c>
      <c r="AR525" s="154" t="s">
        <v>86</v>
      </c>
      <c r="AT525" s="162" t="s">
        <v>76</v>
      </c>
      <c r="AU525" s="162" t="s">
        <v>84</v>
      </c>
      <c r="AY525" s="154" t="s">
        <v>130</v>
      </c>
      <c r="BK525" s="163">
        <f>SUM(BK526:BK529)</f>
        <v>0</v>
      </c>
    </row>
    <row r="526" spans="1:65" s="2" customFormat="1" ht="21.75" customHeight="1">
      <c r="A526" s="33"/>
      <c r="B526" s="166"/>
      <c r="C526" s="167" t="s">
        <v>941</v>
      </c>
      <c r="D526" s="167" t="s">
        <v>133</v>
      </c>
      <c r="E526" s="168" t="s">
        <v>942</v>
      </c>
      <c r="F526" s="169" t="s">
        <v>943</v>
      </c>
      <c r="G526" s="170" t="s">
        <v>214</v>
      </c>
      <c r="H526" s="171">
        <v>47.17</v>
      </c>
      <c r="I526" s="172"/>
      <c r="J526" s="173">
        <f>ROUND(I526*H526,2)</f>
        <v>0</v>
      </c>
      <c r="K526" s="169" t="s">
        <v>137</v>
      </c>
      <c r="L526" s="34"/>
      <c r="M526" s="174" t="s">
        <v>1</v>
      </c>
      <c r="N526" s="175" t="s">
        <v>42</v>
      </c>
      <c r="O526" s="59"/>
      <c r="P526" s="176">
        <f>O526*H526</f>
        <v>0</v>
      </c>
      <c r="Q526" s="176">
        <v>0</v>
      </c>
      <c r="R526" s="176">
        <f>Q526*H526</f>
        <v>0</v>
      </c>
      <c r="S526" s="176">
        <v>2.4649999999999998E-2</v>
      </c>
      <c r="T526" s="177">
        <f>S526*H526</f>
        <v>1.1627405</v>
      </c>
      <c r="U526" s="33"/>
      <c r="V526" s="33"/>
      <c r="W526" s="33"/>
      <c r="X526" s="33"/>
      <c r="Y526" s="33"/>
      <c r="Z526" s="33"/>
      <c r="AA526" s="33"/>
      <c r="AB526" s="33"/>
      <c r="AC526" s="33"/>
      <c r="AD526" s="33"/>
      <c r="AE526" s="33"/>
      <c r="AR526" s="178" t="s">
        <v>295</v>
      </c>
      <c r="AT526" s="178" t="s">
        <v>133</v>
      </c>
      <c r="AU526" s="178" t="s">
        <v>86</v>
      </c>
      <c r="AY526" s="18" t="s">
        <v>130</v>
      </c>
      <c r="BE526" s="179">
        <f>IF(N526="základní",J526,0)</f>
        <v>0</v>
      </c>
      <c r="BF526" s="179">
        <f>IF(N526="snížená",J526,0)</f>
        <v>0</v>
      </c>
      <c r="BG526" s="179">
        <f>IF(N526="zákl. přenesená",J526,0)</f>
        <v>0</v>
      </c>
      <c r="BH526" s="179">
        <f>IF(N526="sníž. přenesená",J526,0)</f>
        <v>0</v>
      </c>
      <c r="BI526" s="179">
        <f>IF(N526="nulová",J526,0)</f>
        <v>0</v>
      </c>
      <c r="BJ526" s="18" t="s">
        <v>84</v>
      </c>
      <c r="BK526" s="179">
        <f>ROUND(I526*H526,2)</f>
        <v>0</v>
      </c>
      <c r="BL526" s="18" t="s">
        <v>295</v>
      </c>
      <c r="BM526" s="178" t="s">
        <v>944</v>
      </c>
    </row>
    <row r="527" spans="1:65" s="2" customFormat="1" ht="19.5">
      <c r="A527" s="33"/>
      <c r="B527" s="34"/>
      <c r="C527" s="33"/>
      <c r="D527" s="180" t="s">
        <v>143</v>
      </c>
      <c r="E527" s="33"/>
      <c r="F527" s="181" t="s">
        <v>945</v>
      </c>
      <c r="G527" s="33"/>
      <c r="H527" s="33"/>
      <c r="I527" s="102"/>
      <c r="J527" s="33"/>
      <c r="K527" s="33"/>
      <c r="L527" s="34"/>
      <c r="M527" s="182"/>
      <c r="N527" s="183"/>
      <c r="O527" s="59"/>
      <c r="P527" s="59"/>
      <c r="Q527" s="59"/>
      <c r="R527" s="59"/>
      <c r="S527" s="59"/>
      <c r="T527" s="60"/>
      <c r="U527" s="33"/>
      <c r="V527" s="33"/>
      <c r="W527" s="33"/>
      <c r="X527" s="33"/>
      <c r="Y527" s="33"/>
      <c r="Z527" s="33"/>
      <c r="AA527" s="33"/>
      <c r="AB527" s="33"/>
      <c r="AC527" s="33"/>
      <c r="AD527" s="33"/>
      <c r="AE527" s="33"/>
      <c r="AT527" s="18" t="s">
        <v>143</v>
      </c>
      <c r="AU527" s="18" t="s">
        <v>86</v>
      </c>
    </row>
    <row r="528" spans="1:65" s="13" customFormat="1">
      <c r="B528" s="188"/>
      <c r="D528" s="180" t="s">
        <v>205</v>
      </c>
      <c r="E528" s="189" t="s">
        <v>1</v>
      </c>
      <c r="F528" s="190" t="s">
        <v>946</v>
      </c>
      <c r="H528" s="191">
        <v>47.17</v>
      </c>
      <c r="I528" s="192"/>
      <c r="L528" s="188"/>
      <c r="M528" s="193"/>
      <c r="N528" s="194"/>
      <c r="O528" s="194"/>
      <c r="P528" s="194"/>
      <c r="Q528" s="194"/>
      <c r="R528" s="194"/>
      <c r="S528" s="194"/>
      <c r="T528" s="195"/>
      <c r="AT528" s="189" t="s">
        <v>205</v>
      </c>
      <c r="AU528" s="189" t="s">
        <v>86</v>
      </c>
      <c r="AV528" s="13" t="s">
        <v>86</v>
      </c>
      <c r="AW528" s="13" t="s">
        <v>32</v>
      </c>
      <c r="AX528" s="13" t="s">
        <v>84</v>
      </c>
      <c r="AY528" s="189" t="s">
        <v>130</v>
      </c>
    </row>
    <row r="529" spans="1:65" s="2" customFormat="1" ht="21.75" customHeight="1">
      <c r="A529" s="33"/>
      <c r="B529" s="166"/>
      <c r="C529" s="167" t="s">
        <v>947</v>
      </c>
      <c r="D529" s="167" t="s">
        <v>133</v>
      </c>
      <c r="E529" s="168" t="s">
        <v>948</v>
      </c>
      <c r="F529" s="169" t="s">
        <v>949</v>
      </c>
      <c r="G529" s="170" t="s">
        <v>214</v>
      </c>
      <c r="H529" s="171">
        <v>47.17</v>
      </c>
      <c r="I529" s="172"/>
      <c r="J529" s="173">
        <f>ROUND(I529*H529,2)</f>
        <v>0</v>
      </c>
      <c r="K529" s="169" t="s">
        <v>137</v>
      </c>
      <c r="L529" s="34"/>
      <c r="M529" s="174" t="s">
        <v>1</v>
      </c>
      <c r="N529" s="175" t="s">
        <v>42</v>
      </c>
      <c r="O529" s="59"/>
      <c r="P529" s="176">
        <f>O529*H529</f>
        <v>0</v>
      </c>
      <c r="Q529" s="176">
        <v>0</v>
      </c>
      <c r="R529" s="176">
        <f>Q529*H529</f>
        <v>0</v>
      </c>
      <c r="S529" s="176">
        <v>8.0000000000000002E-3</v>
      </c>
      <c r="T529" s="177">
        <f>S529*H529</f>
        <v>0.37736000000000003</v>
      </c>
      <c r="U529" s="33"/>
      <c r="V529" s="33"/>
      <c r="W529" s="33"/>
      <c r="X529" s="33"/>
      <c r="Y529" s="33"/>
      <c r="Z529" s="33"/>
      <c r="AA529" s="33"/>
      <c r="AB529" s="33"/>
      <c r="AC529" s="33"/>
      <c r="AD529" s="33"/>
      <c r="AE529" s="33"/>
      <c r="AR529" s="178" t="s">
        <v>295</v>
      </c>
      <c r="AT529" s="178" t="s">
        <v>133</v>
      </c>
      <c r="AU529" s="178" t="s">
        <v>86</v>
      </c>
      <c r="AY529" s="18" t="s">
        <v>130</v>
      </c>
      <c r="BE529" s="179">
        <f>IF(N529="základní",J529,0)</f>
        <v>0</v>
      </c>
      <c r="BF529" s="179">
        <f>IF(N529="snížená",J529,0)</f>
        <v>0</v>
      </c>
      <c r="BG529" s="179">
        <f>IF(N529="zákl. přenesená",J529,0)</f>
        <v>0</v>
      </c>
      <c r="BH529" s="179">
        <f>IF(N529="sníž. přenesená",J529,0)</f>
        <v>0</v>
      </c>
      <c r="BI529" s="179">
        <f>IF(N529="nulová",J529,0)</f>
        <v>0</v>
      </c>
      <c r="BJ529" s="18" t="s">
        <v>84</v>
      </c>
      <c r="BK529" s="179">
        <f>ROUND(I529*H529,2)</f>
        <v>0</v>
      </c>
      <c r="BL529" s="18" t="s">
        <v>295</v>
      </c>
      <c r="BM529" s="178" t="s">
        <v>950</v>
      </c>
    </row>
    <row r="530" spans="1:65" s="12" customFormat="1" ht="22.9" customHeight="1">
      <c r="B530" s="153"/>
      <c r="D530" s="154" t="s">
        <v>76</v>
      </c>
      <c r="E530" s="164" t="s">
        <v>951</v>
      </c>
      <c r="F530" s="164" t="s">
        <v>952</v>
      </c>
      <c r="I530" s="156"/>
      <c r="J530" s="165">
        <f>BK530</f>
        <v>0</v>
      </c>
      <c r="L530" s="153"/>
      <c r="M530" s="158"/>
      <c r="N530" s="159"/>
      <c r="O530" s="159"/>
      <c r="P530" s="160">
        <f>SUM(P531:P543)</f>
        <v>0</v>
      </c>
      <c r="Q530" s="159"/>
      <c r="R530" s="160">
        <f>SUM(R531:R543)</f>
        <v>4.2428075000000005</v>
      </c>
      <c r="S530" s="159"/>
      <c r="T530" s="161">
        <f>SUM(T531:T543)</f>
        <v>0</v>
      </c>
      <c r="AR530" s="154" t="s">
        <v>86</v>
      </c>
      <c r="AT530" s="162" t="s">
        <v>76</v>
      </c>
      <c r="AU530" s="162" t="s">
        <v>84</v>
      </c>
      <c r="AY530" s="154" t="s">
        <v>130</v>
      </c>
      <c r="BK530" s="163">
        <f>SUM(BK531:BK543)</f>
        <v>0</v>
      </c>
    </row>
    <row r="531" spans="1:65" s="2" customFormat="1" ht="21.75" customHeight="1">
      <c r="A531" s="33"/>
      <c r="B531" s="166"/>
      <c r="C531" s="167" t="s">
        <v>953</v>
      </c>
      <c r="D531" s="167" t="s">
        <v>133</v>
      </c>
      <c r="E531" s="168" t="s">
        <v>954</v>
      </c>
      <c r="F531" s="169" t="s">
        <v>955</v>
      </c>
      <c r="G531" s="170" t="s">
        <v>956</v>
      </c>
      <c r="H531" s="171">
        <v>431</v>
      </c>
      <c r="I531" s="172"/>
      <c r="J531" s="173">
        <f>ROUND(I531*H531,2)</f>
        <v>0</v>
      </c>
      <c r="K531" s="169" t="s">
        <v>137</v>
      </c>
      <c r="L531" s="34"/>
      <c r="M531" s="174" t="s">
        <v>1</v>
      </c>
      <c r="N531" s="175" t="s">
        <v>42</v>
      </c>
      <c r="O531" s="59"/>
      <c r="P531" s="176">
        <f>O531*H531</f>
        <v>0</v>
      </c>
      <c r="Q531" s="176">
        <v>5.0000000000000002E-5</v>
      </c>
      <c r="R531" s="176">
        <f>Q531*H531</f>
        <v>2.155E-2</v>
      </c>
      <c r="S531" s="176">
        <v>0</v>
      </c>
      <c r="T531" s="177">
        <f>S531*H531</f>
        <v>0</v>
      </c>
      <c r="U531" s="33"/>
      <c r="V531" s="33"/>
      <c r="W531" s="33"/>
      <c r="X531" s="33"/>
      <c r="Y531" s="33"/>
      <c r="Z531" s="33"/>
      <c r="AA531" s="33"/>
      <c r="AB531" s="33"/>
      <c r="AC531" s="33"/>
      <c r="AD531" s="33"/>
      <c r="AE531" s="33"/>
      <c r="AR531" s="178" t="s">
        <v>295</v>
      </c>
      <c r="AT531" s="178" t="s">
        <v>133</v>
      </c>
      <c r="AU531" s="178" t="s">
        <v>86</v>
      </c>
      <c r="AY531" s="18" t="s">
        <v>130</v>
      </c>
      <c r="BE531" s="179">
        <f>IF(N531="základní",J531,0)</f>
        <v>0</v>
      </c>
      <c r="BF531" s="179">
        <f>IF(N531="snížená",J531,0)</f>
        <v>0</v>
      </c>
      <c r="BG531" s="179">
        <f>IF(N531="zákl. přenesená",J531,0)</f>
        <v>0</v>
      </c>
      <c r="BH531" s="179">
        <f>IF(N531="sníž. přenesená",J531,0)</f>
        <v>0</v>
      </c>
      <c r="BI531" s="179">
        <f>IF(N531="nulová",J531,0)</f>
        <v>0</v>
      </c>
      <c r="BJ531" s="18" t="s">
        <v>84</v>
      </c>
      <c r="BK531" s="179">
        <f>ROUND(I531*H531,2)</f>
        <v>0</v>
      </c>
      <c r="BL531" s="18" t="s">
        <v>295</v>
      </c>
      <c r="BM531" s="178" t="s">
        <v>957</v>
      </c>
    </row>
    <row r="532" spans="1:65" s="13" customFormat="1">
      <c r="B532" s="188"/>
      <c r="D532" s="180" t="s">
        <v>205</v>
      </c>
      <c r="E532" s="189" t="s">
        <v>1</v>
      </c>
      <c r="F532" s="190" t="s">
        <v>958</v>
      </c>
      <c r="H532" s="191">
        <v>431</v>
      </c>
      <c r="I532" s="192"/>
      <c r="L532" s="188"/>
      <c r="M532" s="193"/>
      <c r="N532" s="194"/>
      <c r="O532" s="194"/>
      <c r="P532" s="194"/>
      <c r="Q532" s="194"/>
      <c r="R532" s="194"/>
      <c r="S532" s="194"/>
      <c r="T532" s="195"/>
      <c r="AT532" s="189" t="s">
        <v>205</v>
      </c>
      <c r="AU532" s="189" t="s">
        <v>86</v>
      </c>
      <c r="AV532" s="13" t="s">
        <v>86</v>
      </c>
      <c r="AW532" s="13" t="s">
        <v>32</v>
      </c>
      <c r="AX532" s="13" t="s">
        <v>84</v>
      </c>
      <c r="AY532" s="189" t="s">
        <v>130</v>
      </c>
    </row>
    <row r="533" spans="1:65" s="2" customFormat="1" ht="21.75" customHeight="1">
      <c r="A533" s="33"/>
      <c r="B533" s="166"/>
      <c r="C533" s="219" t="s">
        <v>959</v>
      </c>
      <c r="D533" s="219" t="s">
        <v>357</v>
      </c>
      <c r="E533" s="220" t="s">
        <v>960</v>
      </c>
      <c r="F533" s="221" t="s">
        <v>961</v>
      </c>
      <c r="G533" s="222" t="s">
        <v>233</v>
      </c>
      <c r="H533" s="223">
        <v>0.43099999999999999</v>
      </c>
      <c r="I533" s="224"/>
      <c r="J533" s="225">
        <f>ROUND(I533*H533,2)</f>
        <v>0</v>
      </c>
      <c r="K533" s="221" t="s">
        <v>1</v>
      </c>
      <c r="L533" s="226"/>
      <c r="M533" s="227" t="s">
        <v>1</v>
      </c>
      <c r="N533" s="228" t="s">
        <v>42</v>
      </c>
      <c r="O533" s="59"/>
      <c r="P533" s="176">
        <f>O533*H533</f>
        <v>0</v>
      </c>
      <c r="Q533" s="176">
        <v>1</v>
      </c>
      <c r="R533" s="176">
        <f>Q533*H533</f>
        <v>0.43099999999999999</v>
      </c>
      <c r="S533" s="176">
        <v>0</v>
      </c>
      <c r="T533" s="177">
        <f>S533*H533</f>
        <v>0</v>
      </c>
      <c r="U533" s="33"/>
      <c r="V533" s="33"/>
      <c r="W533" s="33"/>
      <c r="X533" s="33"/>
      <c r="Y533" s="33"/>
      <c r="Z533" s="33"/>
      <c r="AA533" s="33"/>
      <c r="AB533" s="33"/>
      <c r="AC533" s="33"/>
      <c r="AD533" s="33"/>
      <c r="AE533" s="33"/>
      <c r="AR533" s="178" t="s">
        <v>387</v>
      </c>
      <c r="AT533" s="178" t="s">
        <v>357</v>
      </c>
      <c r="AU533" s="178" t="s">
        <v>86</v>
      </c>
      <c r="AY533" s="18" t="s">
        <v>130</v>
      </c>
      <c r="BE533" s="179">
        <f>IF(N533="základní",J533,0)</f>
        <v>0</v>
      </c>
      <c r="BF533" s="179">
        <f>IF(N533="snížená",J533,0)</f>
        <v>0</v>
      </c>
      <c r="BG533" s="179">
        <f>IF(N533="zákl. přenesená",J533,0)</f>
        <v>0</v>
      </c>
      <c r="BH533" s="179">
        <f>IF(N533="sníž. přenesená",J533,0)</f>
        <v>0</v>
      </c>
      <c r="BI533" s="179">
        <f>IF(N533="nulová",J533,0)</f>
        <v>0</v>
      </c>
      <c r="BJ533" s="18" t="s">
        <v>84</v>
      </c>
      <c r="BK533" s="179">
        <f>ROUND(I533*H533,2)</f>
        <v>0</v>
      </c>
      <c r="BL533" s="18" t="s">
        <v>295</v>
      </c>
      <c r="BM533" s="178" t="s">
        <v>962</v>
      </c>
    </row>
    <row r="534" spans="1:65" s="2" customFormat="1" ht="21.75" customHeight="1">
      <c r="A534" s="33"/>
      <c r="B534" s="166"/>
      <c r="C534" s="167" t="s">
        <v>963</v>
      </c>
      <c r="D534" s="167" t="s">
        <v>133</v>
      </c>
      <c r="E534" s="168" t="s">
        <v>964</v>
      </c>
      <c r="F534" s="169" t="s">
        <v>965</v>
      </c>
      <c r="G534" s="170" t="s">
        <v>956</v>
      </c>
      <c r="H534" s="171">
        <v>1035.1500000000001</v>
      </c>
      <c r="I534" s="172"/>
      <c r="J534" s="173">
        <f>ROUND(I534*H534,2)</f>
        <v>0</v>
      </c>
      <c r="K534" s="169" t="s">
        <v>137</v>
      </c>
      <c r="L534" s="34"/>
      <c r="M534" s="174" t="s">
        <v>1</v>
      </c>
      <c r="N534" s="175" t="s">
        <v>42</v>
      </c>
      <c r="O534" s="59"/>
      <c r="P534" s="176">
        <f>O534*H534</f>
        <v>0</v>
      </c>
      <c r="Q534" s="176">
        <v>5.0000000000000002E-5</v>
      </c>
      <c r="R534" s="176">
        <f>Q534*H534</f>
        <v>5.1757500000000005E-2</v>
      </c>
      <c r="S534" s="176">
        <v>0</v>
      </c>
      <c r="T534" s="177">
        <f>S534*H534</f>
        <v>0</v>
      </c>
      <c r="U534" s="33"/>
      <c r="V534" s="33"/>
      <c r="W534" s="33"/>
      <c r="X534" s="33"/>
      <c r="Y534" s="33"/>
      <c r="Z534" s="33"/>
      <c r="AA534" s="33"/>
      <c r="AB534" s="33"/>
      <c r="AC534" s="33"/>
      <c r="AD534" s="33"/>
      <c r="AE534" s="33"/>
      <c r="AR534" s="178" t="s">
        <v>295</v>
      </c>
      <c r="AT534" s="178" t="s">
        <v>133</v>
      </c>
      <c r="AU534" s="178" t="s">
        <v>86</v>
      </c>
      <c r="AY534" s="18" t="s">
        <v>130</v>
      </c>
      <c r="BE534" s="179">
        <f>IF(N534="základní",J534,0)</f>
        <v>0</v>
      </c>
      <c r="BF534" s="179">
        <f>IF(N534="snížená",J534,0)</f>
        <v>0</v>
      </c>
      <c r="BG534" s="179">
        <f>IF(N534="zákl. přenesená",J534,0)</f>
        <v>0</v>
      </c>
      <c r="BH534" s="179">
        <f>IF(N534="sníž. přenesená",J534,0)</f>
        <v>0</v>
      </c>
      <c r="BI534" s="179">
        <f>IF(N534="nulová",J534,0)</f>
        <v>0</v>
      </c>
      <c r="BJ534" s="18" t="s">
        <v>84</v>
      </c>
      <c r="BK534" s="179">
        <f>ROUND(I534*H534,2)</f>
        <v>0</v>
      </c>
      <c r="BL534" s="18" t="s">
        <v>295</v>
      </c>
      <c r="BM534" s="178" t="s">
        <v>966</v>
      </c>
    </row>
    <row r="535" spans="1:65" s="13" customFormat="1">
      <c r="B535" s="188"/>
      <c r="D535" s="180" t="s">
        <v>205</v>
      </c>
      <c r="E535" s="189" t="s">
        <v>1</v>
      </c>
      <c r="F535" s="190" t="s">
        <v>967</v>
      </c>
      <c r="H535" s="191">
        <v>1035.1500000000001</v>
      </c>
      <c r="I535" s="192"/>
      <c r="L535" s="188"/>
      <c r="M535" s="193"/>
      <c r="N535" s="194"/>
      <c r="O535" s="194"/>
      <c r="P535" s="194"/>
      <c r="Q535" s="194"/>
      <c r="R535" s="194"/>
      <c r="S535" s="194"/>
      <c r="T535" s="195"/>
      <c r="AT535" s="189" t="s">
        <v>205</v>
      </c>
      <c r="AU535" s="189" t="s">
        <v>86</v>
      </c>
      <c r="AV535" s="13" t="s">
        <v>86</v>
      </c>
      <c r="AW535" s="13" t="s">
        <v>32</v>
      </c>
      <c r="AX535" s="13" t="s">
        <v>84</v>
      </c>
      <c r="AY535" s="189" t="s">
        <v>130</v>
      </c>
    </row>
    <row r="536" spans="1:65" s="2" customFormat="1" ht="21.75" customHeight="1">
      <c r="A536" s="33"/>
      <c r="B536" s="166"/>
      <c r="C536" s="219" t="s">
        <v>968</v>
      </c>
      <c r="D536" s="219" t="s">
        <v>357</v>
      </c>
      <c r="E536" s="220" t="s">
        <v>969</v>
      </c>
      <c r="F536" s="221" t="s">
        <v>970</v>
      </c>
      <c r="G536" s="222" t="s">
        <v>233</v>
      </c>
      <c r="H536" s="223">
        <v>1.087</v>
      </c>
      <c r="I536" s="224"/>
      <c r="J536" s="225">
        <f>ROUND(I536*H536,2)</f>
        <v>0</v>
      </c>
      <c r="K536" s="221" t="s">
        <v>1</v>
      </c>
      <c r="L536" s="226"/>
      <c r="M536" s="227" t="s">
        <v>1</v>
      </c>
      <c r="N536" s="228" t="s">
        <v>42</v>
      </c>
      <c r="O536" s="59"/>
      <c r="P536" s="176">
        <f>O536*H536</f>
        <v>0</v>
      </c>
      <c r="Q536" s="176">
        <v>1</v>
      </c>
      <c r="R536" s="176">
        <f>Q536*H536</f>
        <v>1.087</v>
      </c>
      <c r="S536" s="176">
        <v>0</v>
      </c>
      <c r="T536" s="177">
        <f>S536*H536</f>
        <v>0</v>
      </c>
      <c r="U536" s="33"/>
      <c r="V536" s="33"/>
      <c r="W536" s="33"/>
      <c r="X536" s="33"/>
      <c r="Y536" s="33"/>
      <c r="Z536" s="33"/>
      <c r="AA536" s="33"/>
      <c r="AB536" s="33"/>
      <c r="AC536" s="33"/>
      <c r="AD536" s="33"/>
      <c r="AE536" s="33"/>
      <c r="AR536" s="178" t="s">
        <v>387</v>
      </c>
      <c r="AT536" s="178" t="s">
        <v>357</v>
      </c>
      <c r="AU536" s="178" t="s">
        <v>86</v>
      </c>
      <c r="AY536" s="18" t="s">
        <v>130</v>
      </c>
      <c r="BE536" s="179">
        <f>IF(N536="základní",J536,0)</f>
        <v>0</v>
      </c>
      <c r="BF536" s="179">
        <f>IF(N536="snížená",J536,0)</f>
        <v>0</v>
      </c>
      <c r="BG536" s="179">
        <f>IF(N536="zákl. přenesená",J536,0)</f>
        <v>0</v>
      </c>
      <c r="BH536" s="179">
        <f>IF(N536="sníž. přenesená",J536,0)</f>
        <v>0</v>
      </c>
      <c r="BI536" s="179">
        <f>IF(N536="nulová",J536,0)</f>
        <v>0</v>
      </c>
      <c r="BJ536" s="18" t="s">
        <v>84</v>
      </c>
      <c r="BK536" s="179">
        <f>ROUND(I536*H536,2)</f>
        <v>0</v>
      </c>
      <c r="BL536" s="18" t="s">
        <v>295</v>
      </c>
      <c r="BM536" s="178" t="s">
        <v>971</v>
      </c>
    </row>
    <row r="537" spans="1:65" s="13" customFormat="1">
      <c r="B537" s="188"/>
      <c r="D537" s="180" t="s">
        <v>205</v>
      </c>
      <c r="E537" s="189" t="s">
        <v>1</v>
      </c>
      <c r="F537" s="190" t="s">
        <v>972</v>
      </c>
      <c r="H537" s="191">
        <v>1.087</v>
      </c>
      <c r="I537" s="192"/>
      <c r="L537" s="188"/>
      <c r="M537" s="193"/>
      <c r="N537" s="194"/>
      <c r="O537" s="194"/>
      <c r="P537" s="194"/>
      <c r="Q537" s="194"/>
      <c r="R537" s="194"/>
      <c r="S537" s="194"/>
      <c r="T537" s="195"/>
      <c r="AT537" s="189" t="s">
        <v>205</v>
      </c>
      <c r="AU537" s="189" t="s">
        <v>86</v>
      </c>
      <c r="AV537" s="13" t="s">
        <v>86</v>
      </c>
      <c r="AW537" s="13" t="s">
        <v>32</v>
      </c>
      <c r="AX537" s="13" t="s">
        <v>84</v>
      </c>
      <c r="AY537" s="189" t="s">
        <v>130</v>
      </c>
    </row>
    <row r="538" spans="1:65" s="2" customFormat="1" ht="21.75" customHeight="1">
      <c r="A538" s="33"/>
      <c r="B538" s="166"/>
      <c r="C538" s="167" t="s">
        <v>973</v>
      </c>
      <c r="D538" s="167" t="s">
        <v>133</v>
      </c>
      <c r="E538" s="168" t="s">
        <v>964</v>
      </c>
      <c r="F538" s="169" t="s">
        <v>965</v>
      </c>
      <c r="G538" s="170" t="s">
        <v>956</v>
      </c>
      <c r="H538" s="171">
        <v>2410</v>
      </c>
      <c r="I538" s="172"/>
      <c r="J538" s="173">
        <f>ROUND(I538*H538,2)</f>
        <v>0</v>
      </c>
      <c r="K538" s="169" t="s">
        <v>137</v>
      </c>
      <c r="L538" s="34"/>
      <c r="M538" s="174" t="s">
        <v>1</v>
      </c>
      <c r="N538" s="175" t="s">
        <v>42</v>
      </c>
      <c r="O538" s="59"/>
      <c r="P538" s="176">
        <f>O538*H538</f>
        <v>0</v>
      </c>
      <c r="Q538" s="176">
        <v>5.0000000000000002E-5</v>
      </c>
      <c r="R538" s="176">
        <f>Q538*H538</f>
        <v>0.12050000000000001</v>
      </c>
      <c r="S538" s="176">
        <v>0</v>
      </c>
      <c r="T538" s="177">
        <f>S538*H538</f>
        <v>0</v>
      </c>
      <c r="U538" s="33"/>
      <c r="V538" s="33"/>
      <c r="W538" s="33"/>
      <c r="X538" s="33"/>
      <c r="Y538" s="33"/>
      <c r="Z538" s="33"/>
      <c r="AA538" s="33"/>
      <c r="AB538" s="33"/>
      <c r="AC538" s="33"/>
      <c r="AD538" s="33"/>
      <c r="AE538" s="33"/>
      <c r="AR538" s="178" t="s">
        <v>295</v>
      </c>
      <c r="AT538" s="178" t="s">
        <v>133</v>
      </c>
      <c r="AU538" s="178" t="s">
        <v>86</v>
      </c>
      <c r="AY538" s="18" t="s">
        <v>130</v>
      </c>
      <c r="BE538" s="179">
        <f>IF(N538="základní",J538,0)</f>
        <v>0</v>
      </c>
      <c r="BF538" s="179">
        <f>IF(N538="snížená",J538,0)</f>
        <v>0</v>
      </c>
      <c r="BG538" s="179">
        <f>IF(N538="zákl. přenesená",J538,0)</f>
        <v>0</v>
      </c>
      <c r="BH538" s="179">
        <f>IF(N538="sníž. přenesená",J538,0)</f>
        <v>0</v>
      </c>
      <c r="BI538" s="179">
        <f>IF(N538="nulová",J538,0)</f>
        <v>0</v>
      </c>
      <c r="BJ538" s="18" t="s">
        <v>84</v>
      </c>
      <c r="BK538" s="179">
        <f>ROUND(I538*H538,2)</f>
        <v>0</v>
      </c>
      <c r="BL538" s="18" t="s">
        <v>295</v>
      </c>
      <c r="BM538" s="178" t="s">
        <v>974</v>
      </c>
    </row>
    <row r="539" spans="1:65" s="13" customFormat="1">
      <c r="B539" s="188"/>
      <c r="D539" s="180" t="s">
        <v>205</v>
      </c>
      <c r="E539" s="189" t="s">
        <v>1</v>
      </c>
      <c r="F539" s="190" t="s">
        <v>975</v>
      </c>
      <c r="H539" s="191">
        <v>2410</v>
      </c>
      <c r="I539" s="192"/>
      <c r="L539" s="188"/>
      <c r="M539" s="193"/>
      <c r="N539" s="194"/>
      <c r="O539" s="194"/>
      <c r="P539" s="194"/>
      <c r="Q539" s="194"/>
      <c r="R539" s="194"/>
      <c r="S539" s="194"/>
      <c r="T539" s="195"/>
      <c r="AT539" s="189" t="s">
        <v>205</v>
      </c>
      <c r="AU539" s="189" t="s">
        <v>86</v>
      </c>
      <c r="AV539" s="13" t="s">
        <v>86</v>
      </c>
      <c r="AW539" s="13" t="s">
        <v>32</v>
      </c>
      <c r="AX539" s="13" t="s">
        <v>84</v>
      </c>
      <c r="AY539" s="189" t="s">
        <v>130</v>
      </c>
    </row>
    <row r="540" spans="1:65" s="2" customFormat="1" ht="21.75" customHeight="1">
      <c r="A540" s="33"/>
      <c r="B540" s="166"/>
      <c r="C540" s="219" t="s">
        <v>976</v>
      </c>
      <c r="D540" s="219" t="s">
        <v>357</v>
      </c>
      <c r="E540" s="220" t="s">
        <v>977</v>
      </c>
      <c r="F540" s="221" t="s">
        <v>978</v>
      </c>
      <c r="G540" s="222" t="s">
        <v>233</v>
      </c>
      <c r="H540" s="223">
        <v>2.5310000000000001</v>
      </c>
      <c r="I540" s="224"/>
      <c r="J540" s="225">
        <f>ROUND(I540*H540,2)</f>
        <v>0</v>
      </c>
      <c r="K540" s="221" t="s">
        <v>1</v>
      </c>
      <c r="L540" s="226"/>
      <c r="M540" s="227" t="s">
        <v>1</v>
      </c>
      <c r="N540" s="228" t="s">
        <v>42</v>
      </c>
      <c r="O540" s="59"/>
      <c r="P540" s="176">
        <f>O540*H540</f>
        <v>0</v>
      </c>
      <c r="Q540" s="176">
        <v>1</v>
      </c>
      <c r="R540" s="176">
        <f>Q540*H540</f>
        <v>2.5310000000000001</v>
      </c>
      <c r="S540" s="176">
        <v>0</v>
      </c>
      <c r="T540" s="177">
        <f>S540*H540</f>
        <v>0</v>
      </c>
      <c r="U540" s="33"/>
      <c r="V540" s="33"/>
      <c r="W540" s="33"/>
      <c r="X540" s="33"/>
      <c r="Y540" s="33"/>
      <c r="Z540" s="33"/>
      <c r="AA540" s="33"/>
      <c r="AB540" s="33"/>
      <c r="AC540" s="33"/>
      <c r="AD540" s="33"/>
      <c r="AE540" s="33"/>
      <c r="AR540" s="178" t="s">
        <v>387</v>
      </c>
      <c r="AT540" s="178" t="s">
        <v>357</v>
      </c>
      <c r="AU540" s="178" t="s">
        <v>86</v>
      </c>
      <c r="AY540" s="18" t="s">
        <v>130</v>
      </c>
      <c r="BE540" s="179">
        <f>IF(N540="základní",J540,0)</f>
        <v>0</v>
      </c>
      <c r="BF540" s="179">
        <f>IF(N540="snížená",J540,0)</f>
        <v>0</v>
      </c>
      <c r="BG540" s="179">
        <f>IF(N540="zákl. přenesená",J540,0)</f>
        <v>0</v>
      </c>
      <c r="BH540" s="179">
        <f>IF(N540="sníž. přenesená",J540,0)</f>
        <v>0</v>
      </c>
      <c r="BI540" s="179">
        <f>IF(N540="nulová",J540,0)</f>
        <v>0</v>
      </c>
      <c r="BJ540" s="18" t="s">
        <v>84</v>
      </c>
      <c r="BK540" s="179">
        <f>ROUND(I540*H540,2)</f>
        <v>0</v>
      </c>
      <c r="BL540" s="18" t="s">
        <v>295</v>
      </c>
      <c r="BM540" s="178" t="s">
        <v>979</v>
      </c>
    </row>
    <row r="541" spans="1:65" s="13" customFormat="1">
      <c r="B541" s="188"/>
      <c r="D541" s="180" t="s">
        <v>205</v>
      </c>
      <c r="E541" s="189" t="s">
        <v>1</v>
      </c>
      <c r="F541" s="190" t="s">
        <v>980</v>
      </c>
      <c r="H541" s="191">
        <v>2.5310000000000001</v>
      </c>
      <c r="I541" s="192"/>
      <c r="L541" s="188"/>
      <c r="M541" s="193"/>
      <c r="N541" s="194"/>
      <c r="O541" s="194"/>
      <c r="P541" s="194"/>
      <c r="Q541" s="194"/>
      <c r="R541" s="194"/>
      <c r="S541" s="194"/>
      <c r="T541" s="195"/>
      <c r="AT541" s="189" t="s">
        <v>205</v>
      </c>
      <c r="AU541" s="189" t="s">
        <v>86</v>
      </c>
      <c r="AV541" s="13" t="s">
        <v>86</v>
      </c>
      <c r="AW541" s="13" t="s">
        <v>32</v>
      </c>
      <c r="AX541" s="13" t="s">
        <v>84</v>
      </c>
      <c r="AY541" s="189" t="s">
        <v>130</v>
      </c>
    </row>
    <row r="542" spans="1:65" s="2" customFormat="1" ht="21.75" customHeight="1">
      <c r="A542" s="33"/>
      <c r="B542" s="166"/>
      <c r="C542" s="167" t="s">
        <v>981</v>
      </c>
      <c r="D542" s="167" t="s">
        <v>133</v>
      </c>
      <c r="E542" s="168" t="s">
        <v>982</v>
      </c>
      <c r="F542" s="169" t="s">
        <v>983</v>
      </c>
      <c r="G542" s="170" t="s">
        <v>233</v>
      </c>
      <c r="H542" s="171">
        <v>4.2430000000000003</v>
      </c>
      <c r="I542" s="172"/>
      <c r="J542" s="173">
        <f>ROUND(I542*H542,2)</f>
        <v>0</v>
      </c>
      <c r="K542" s="169" t="s">
        <v>137</v>
      </c>
      <c r="L542" s="34"/>
      <c r="M542" s="174" t="s">
        <v>1</v>
      </c>
      <c r="N542" s="175" t="s">
        <v>42</v>
      </c>
      <c r="O542" s="59"/>
      <c r="P542" s="176">
        <f>O542*H542</f>
        <v>0</v>
      </c>
      <c r="Q542" s="176">
        <v>0</v>
      </c>
      <c r="R542" s="176">
        <f>Q542*H542</f>
        <v>0</v>
      </c>
      <c r="S542" s="176">
        <v>0</v>
      </c>
      <c r="T542" s="177">
        <f>S542*H542</f>
        <v>0</v>
      </c>
      <c r="U542" s="33"/>
      <c r="V542" s="33"/>
      <c r="W542" s="33"/>
      <c r="X542" s="33"/>
      <c r="Y542" s="33"/>
      <c r="Z542" s="33"/>
      <c r="AA542" s="33"/>
      <c r="AB542" s="33"/>
      <c r="AC542" s="33"/>
      <c r="AD542" s="33"/>
      <c r="AE542" s="33"/>
      <c r="AR542" s="178" t="s">
        <v>295</v>
      </c>
      <c r="AT542" s="178" t="s">
        <v>133</v>
      </c>
      <c r="AU542" s="178" t="s">
        <v>86</v>
      </c>
      <c r="AY542" s="18" t="s">
        <v>130</v>
      </c>
      <c r="BE542" s="179">
        <f>IF(N542="základní",J542,0)</f>
        <v>0</v>
      </c>
      <c r="BF542" s="179">
        <f>IF(N542="snížená",J542,0)</f>
        <v>0</v>
      </c>
      <c r="BG542" s="179">
        <f>IF(N542="zákl. přenesená",J542,0)</f>
        <v>0</v>
      </c>
      <c r="BH542" s="179">
        <f>IF(N542="sníž. přenesená",J542,0)</f>
        <v>0</v>
      </c>
      <c r="BI542" s="179">
        <f>IF(N542="nulová",J542,0)</f>
        <v>0</v>
      </c>
      <c r="BJ542" s="18" t="s">
        <v>84</v>
      </c>
      <c r="BK542" s="179">
        <f>ROUND(I542*H542,2)</f>
        <v>0</v>
      </c>
      <c r="BL542" s="18" t="s">
        <v>295</v>
      </c>
      <c r="BM542" s="178" t="s">
        <v>984</v>
      </c>
    </row>
    <row r="543" spans="1:65" s="2" customFormat="1" ht="21.75" customHeight="1">
      <c r="A543" s="33"/>
      <c r="B543" s="166"/>
      <c r="C543" s="167" t="s">
        <v>985</v>
      </c>
      <c r="D543" s="167" t="s">
        <v>133</v>
      </c>
      <c r="E543" s="168" t="s">
        <v>986</v>
      </c>
      <c r="F543" s="169" t="s">
        <v>987</v>
      </c>
      <c r="G543" s="170" t="s">
        <v>233</v>
      </c>
      <c r="H543" s="171">
        <v>4.2430000000000003</v>
      </c>
      <c r="I543" s="172"/>
      <c r="J543" s="173">
        <f>ROUND(I543*H543,2)</f>
        <v>0</v>
      </c>
      <c r="K543" s="169" t="s">
        <v>137</v>
      </c>
      <c r="L543" s="34"/>
      <c r="M543" s="174" t="s">
        <v>1</v>
      </c>
      <c r="N543" s="175" t="s">
        <v>42</v>
      </c>
      <c r="O543" s="59"/>
      <c r="P543" s="176">
        <f>O543*H543</f>
        <v>0</v>
      </c>
      <c r="Q543" s="176">
        <v>0</v>
      </c>
      <c r="R543" s="176">
        <f>Q543*H543</f>
        <v>0</v>
      </c>
      <c r="S543" s="176">
        <v>0</v>
      </c>
      <c r="T543" s="177">
        <f>S543*H543</f>
        <v>0</v>
      </c>
      <c r="U543" s="33"/>
      <c r="V543" s="33"/>
      <c r="W543" s="33"/>
      <c r="X543" s="33"/>
      <c r="Y543" s="33"/>
      <c r="Z543" s="33"/>
      <c r="AA543" s="33"/>
      <c r="AB543" s="33"/>
      <c r="AC543" s="33"/>
      <c r="AD543" s="33"/>
      <c r="AE543" s="33"/>
      <c r="AR543" s="178" t="s">
        <v>295</v>
      </c>
      <c r="AT543" s="178" t="s">
        <v>133</v>
      </c>
      <c r="AU543" s="178" t="s">
        <v>86</v>
      </c>
      <c r="AY543" s="18" t="s">
        <v>130</v>
      </c>
      <c r="BE543" s="179">
        <f>IF(N543="základní",J543,0)</f>
        <v>0</v>
      </c>
      <c r="BF543" s="179">
        <f>IF(N543="snížená",J543,0)</f>
        <v>0</v>
      </c>
      <c r="BG543" s="179">
        <f>IF(N543="zákl. přenesená",J543,0)</f>
        <v>0</v>
      </c>
      <c r="BH543" s="179">
        <f>IF(N543="sníž. přenesená",J543,0)</f>
        <v>0</v>
      </c>
      <c r="BI543" s="179">
        <f>IF(N543="nulová",J543,0)</f>
        <v>0</v>
      </c>
      <c r="BJ543" s="18" t="s">
        <v>84</v>
      </c>
      <c r="BK543" s="179">
        <f>ROUND(I543*H543,2)</f>
        <v>0</v>
      </c>
      <c r="BL543" s="18" t="s">
        <v>295</v>
      </c>
      <c r="BM543" s="178" t="s">
        <v>988</v>
      </c>
    </row>
    <row r="544" spans="1:65" s="12" customFormat="1" ht="22.9" customHeight="1">
      <c r="B544" s="153"/>
      <c r="D544" s="154" t="s">
        <v>76</v>
      </c>
      <c r="E544" s="164" t="s">
        <v>989</v>
      </c>
      <c r="F544" s="164" t="s">
        <v>990</v>
      </c>
      <c r="I544" s="156"/>
      <c r="J544" s="165">
        <f>BK544</f>
        <v>0</v>
      </c>
      <c r="L544" s="153"/>
      <c r="M544" s="158"/>
      <c r="N544" s="159"/>
      <c r="O544" s="159"/>
      <c r="P544" s="160">
        <f>SUM(P545:P578)</f>
        <v>0</v>
      </c>
      <c r="Q544" s="159"/>
      <c r="R544" s="160">
        <f>SUM(R545:R578)</f>
        <v>3.41223645</v>
      </c>
      <c r="S544" s="159"/>
      <c r="T544" s="161">
        <f>SUM(T545:T578)</f>
        <v>1.2702599999999999</v>
      </c>
      <c r="AR544" s="154" t="s">
        <v>86</v>
      </c>
      <c r="AT544" s="162" t="s">
        <v>76</v>
      </c>
      <c r="AU544" s="162" t="s">
        <v>84</v>
      </c>
      <c r="AY544" s="154" t="s">
        <v>130</v>
      </c>
      <c r="BK544" s="163">
        <f>SUM(BK545:BK578)</f>
        <v>0</v>
      </c>
    </row>
    <row r="545" spans="1:65" s="2" customFormat="1" ht="16.5" customHeight="1">
      <c r="A545" s="33"/>
      <c r="B545" s="166"/>
      <c r="C545" s="167" t="s">
        <v>991</v>
      </c>
      <c r="D545" s="167" t="s">
        <v>133</v>
      </c>
      <c r="E545" s="168" t="s">
        <v>992</v>
      </c>
      <c r="F545" s="169" t="s">
        <v>993</v>
      </c>
      <c r="G545" s="170" t="s">
        <v>214</v>
      </c>
      <c r="H545" s="171">
        <v>398.7</v>
      </c>
      <c r="I545" s="172"/>
      <c r="J545" s="173">
        <f>ROUND(I545*H545,2)</f>
        <v>0</v>
      </c>
      <c r="K545" s="169" t="s">
        <v>137</v>
      </c>
      <c r="L545" s="34"/>
      <c r="M545" s="174" t="s">
        <v>1</v>
      </c>
      <c r="N545" s="175" t="s">
        <v>42</v>
      </c>
      <c r="O545" s="59"/>
      <c r="P545" s="176">
        <f>O545*H545</f>
        <v>0</v>
      </c>
      <c r="Q545" s="176">
        <v>0</v>
      </c>
      <c r="R545" s="176">
        <f>Q545*H545</f>
        <v>0</v>
      </c>
      <c r="S545" s="176">
        <v>3.0000000000000001E-3</v>
      </c>
      <c r="T545" s="177">
        <f>S545*H545</f>
        <v>1.1960999999999999</v>
      </c>
      <c r="U545" s="33"/>
      <c r="V545" s="33"/>
      <c r="W545" s="33"/>
      <c r="X545" s="33"/>
      <c r="Y545" s="33"/>
      <c r="Z545" s="33"/>
      <c r="AA545" s="33"/>
      <c r="AB545" s="33"/>
      <c r="AC545" s="33"/>
      <c r="AD545" s="33"/>
      <c r="AE545" s="33"/>
      <c r="AR545" s="178" t="s">
        <v>295</v>
      </c>
      <c r="AT545" s="178" t="s">
        <v>133</v>
      </c>
      <c r="AU545" s="178" t="s">
        <v>86</v>
      </c>
      <c r="AY545" s="18" t="s">
        <v>130</v>
      </c>
      <c r="BE545" s="179">
        <f>IF(N545="základní",J545,0)</f>
        <v>0</v>
      </c>
      <c r="BF545" s="179">
        <f>IF(N545="snížená",J545,0)</f>
        <v>0</v>
      </c>
      <c r="BG545" s="179">
        <f>IF(N545="zákl. přenesená",J545,0)</f>
        <v>0</v>
      </c>
      <c r="BH545" s="179">
        <f>IF(N545="sníž. přenesená",J545,0)</f>
        <v>0</v>
      </c>
      <c r="BI545" s="179">
        <f>IF(N545="nulová",J545,0)</f>
        <v>0</v>
      </c>
      <c r="BJ545" s="18" t="s">
        <v>84</v>
      </c>
      <c r="BK545" s="179">
        <f>ROUND(I545*H545,2)</f>
        <v>0</v>
      </c>
      <c r="BL545" s="18" t="s">
        <v>295</v>
      </c>
      <c r="BM545" s="178" t="s">
        <v>994</v>
      </c>
    </row>
    <row r="546" spans="1:65" s="13" customFormat="1">
      <c r="B546" s="188"/>
      <c r="D546" s="180" t="s">
        <v>205</v>
      </c>
      <c r="E546" s="189" t="s">
        <v>1</v>
      </c>
      <c r="F546" s="190" t="s">
        <v>995</v>
      </c>
      <c r="H546" s="191">
        <v>398.7</v>
      </c>
      <c r="I546" s="192"/>
      <c r="L546" s="188"/>
      <c r="M546" s="193"/>
      <c r="N546" s="194"/>
      <c r="O546" s="194"/>
      <c r="P546" s="194"/>
      <c r="Q546" s="194"/>
      <c r="R546" s="194"/>
      <c r="S546" s="194"/>
      <c r="T546" s="195"/>
      <c r="AT546" s="189" t="s">
        <v>205</v>
      </c>
      <c r="AU546" s="189" t="s">
        <v>86</v>
      </c>
      <c r="AV546" s="13" t="s">
        <v>86</v>
      </c>
      <c r="AW546" s="13" t="s">
        <v>32</v>
      </c>
      <c r="AX546" s="13" t="s">
        <v>77</v>
      </c>
      <c r="AY546" s="189" t="s">
        <v>130</v>
      </c>
    </row>
    <row r="547" spans="1:65" s="14" customFormat="1">
      <c r="B547" s="196"/>
      <c r="D547" s="180" t="s">
        <v>205</v>
      </c>
      <c r="E547" s="197" t="s">
        <v>1</v>
      </c>
      <c r="F547" s="198" t="s">
        <v>221</v>
      </c>
      <c r="H547" s="199">
        <v>398.7</v>
      </c>
      <c r="I547" s="200"/>
      <c r="L547" s="196"/>
      <c r="M547" s="201"/>
      <c r="N547" s="202"/>
      <c r="O547" s="202"/>
      <c r="P547" s="202"/>
      <c r="Q547" s="202"/>
      <c r="R547" s="202"/>
      <c r="S547" s="202"/>
      <c r="T547" s="203"/>
      <c r="AT547" s="197" t="s">
        <v>205</v>
      </c>
      <c r="AU547" s="197" t="s">
        <v>86</v>
      </c>
      <c r="AV547" s="14" t="s">
        <v>148</v>
      </c>
      <c r="AW547" s="14" t="s">
        <v>32</v>
      </c>
      <c r="AX547" s="14" t="s">
        <v>84</v>
      </c>
      <c r="AY547" s="197" t="s">
        <v>130</v>
      </c>
    </row>
    <row r="548" spans="1:65" s="2" customFormat="1" ht="16.5" customHeight="1">
      <c r="A548" s="33"/>
      <c r="B548" s="166"/>
      <c r="C548" s="167" t="s">
        <v>996</v>
      </c>
      <c r="D548" s="167" t="s">
        <v>133</v>
      </c>
      <c r="E548" s="168" t="s">
        <v>997</v>
      </c>
      <c r="F548" s="169" t="s">
        <v>998</v>
      </c>
      <c r="G548" s="170" t="s">
        <v>403</v>
      </c>
      <c r="H548" s="171">
        <v>247.2</v>
      </c>
      <c r="I548" s="172"/>
      <c r="J548" s="173">
        <f>ROUND(I548*H548,2)</f>
        <v>0</v>
      </c>
      <c r="K548" s="169" t="s">
        <v>137</v>
      </c>
      <c r="L548" s="34"/>
      <c r="M548" s="174" t="s">
        <v>1</v>
      </c>
      <c r="N548" s="175" t="s">
        <v>42</v>
      </c>
      <c r="O548" s="59"/>
      <c r="P548" s="176">
        <f>O548*H548</f>
        <v>0</v>
      </c>
      <c r="Q548" s="176">
        <v>0</v>
      </c>
      <c r="R548" s="176">
        <f>Q548*H548</f>
        <v>0</v>
      </c>
      <c r="S548" s="176">
        <v>2.9999999999999997E-4</v>
      </c>
      <c r="T548" s="177">
        <f>S548*H548</f>
        <v>7.415999999999999E-2</v>
      </c>
      <c r="U548" s="33"/>
      <c r="V548" s="33"/>
      <c r="W548" s="33"/>
      <c r="X548" s="33"/>
      <c r="Y548" s="33"/>
      <c r="Z548" s="33"/>
      <c r="AA548" s="33"/>
      <c r="AB548" s="33"/>
      <c r="AC548" s="33"/>
      <c r="AD548" s="33"/>
      <c r="AE548" s="33"/>
      <c r="AR548" s="178" t="s">
        <v>295</v>
      </c>
      <c r="AT548" s="178" t="s">
        <v>133</v>
      </c>
      <c r="AU548" s="178" t="s">
        <v>86</v>
      </c>
      <c r="AY548" s="18" t="s">
        <v>130</v>
      </c>
      <c r="BE548" s="179">
        <f>IF(N548="základní",J548,0)</f>
        <v>0</v>
      </c>
      <c r="BF548" s="179">
        <f>IF(N548="snížená",J548,0)</f>
        <v>0</v>
      </c>
      <c r="BG548" s="179">
        <f>IF(N548="zákl. přenesená",J548,0)</f>
        <v>0</v>
      </c>
      <c r="BH548" s="179">
        <f>IF(N548="sníž. přenesená",J548,0)</f>
        <v>0</v>
      </c>
      <c r="BI548" s="179">
        <f>IF(N548="nulová",J548,0)</f>
        <v>0</v>
      </c>
      <c r="BJ548" s="18" t="s">
        <v>84</v>
      </c>
      <c r="BK548" s="179">
        <f>ROUND(I548*H548,2)</f>
        <v>0</v>
      </c>
      <c r="BL548" s="18" t="s">
        <v>295</v>
      </c>
      <c r="BM548" s="178" t="s">
        <v>999</v>
      </c>
    </row>
    <row r="549" spans="1:65" s="13" customFormat="1">
      <c r="B549" s="188"/>
      <c r="D549" s="180" t="s">
        <v>205</v>
      </c>
      <c r="E549" s="189" t="s">
        <v>1</v>
      </c>
      <c r="F549" s="190" t="s">
        <v>1000</v>
      </c>
      <c r="H549" s="191">
        <v>247.2</v>
      </c>
      <c r="I549" s="192"/>
      <c r="L549" s="188"/>
      <c r="M549" s="193"/>
      <c r="N549" s="194"/>
      <c r="O549" s="194"/>
      <c r="P549" s="194"/>
      <c r="Q549" s="194"/>
      <c r="R549" s="194"/>
      <c r="S549" s="194"/>
      <c r="T549" s="195"/>
      <c r="AT549" s="189" t="s">
        <v>205</v>
      </c>
      <c r="AU549" s="189" t="s">
        <v>86</v>
      </c>
      <c r="AV549" s="13" t="s">
        <v>86</v>
      </c>
      <c r="AW549" s="13" t="s">
        <v>32</v>
      </c>
      <c r="AX549" s="13" t="s">
        <v>84</v>
      </c>
      <c r="AY549" s="189" t="s">
        <v>130</v>
      </c>
    </row>
    <row r="550" spans="1:65" s="2" customFormat="1" ht="16.5" customHeight="1">
      <c r="A550" s="33"/>
      <c r="B550" s="166"/>
      <c r="C550" s="167" t="s">
        <v>1001</v>
      </c>
      <c r="D550" s="167" t="s">
        <v>133</v>
      </c>
      <c r="E550" s="168" t="s">
        <v>1002</v>
      </c>
      <c r="F550" s="169" t="s">
        <v>1003</v>
      </c>
      <c r="G550" s="170" t="s">
        <v>214</v>
      </c>
      <c r="H550" s="171">
        <v>159.47999999999999</v>
      </c>
      <c r="I550" s="172"/>
      <c r="J550" s="173">
        <f>ROUND(I550*H550,2)</f>
        <v>0</v>
      </c>
      <c r="K550" s="169" t="s">
        <v>137</v>
      </c>
      <c r="L550" s="34"/>
      <c r="M550" s="174" t="s">
        <v>1</v>
      </c>
      <c r="N550" s="175" t="s">
        <v>42</v>
      </c>
      <c r="O550" s="59"/>
      <c r="P550" s="176">
        <f>O550*H550</f>
        <v>0</v>
      </c>
      <c r="Q550" s="176">
        <v>0</v>
      </c>
      <c r="R550" s="176">
        <f>Q550*H550</f>
        <v>0</v>
      </c>
      <c r="S550" s="176">
        <v>0</v>
      </c>
      <c r="T550" s="177">
        <f>S550*H550</f>
        <v>0</v>
      </c>
      <c r="U550" s="33"/>
      <c r="V550" s="33"/>
      <c r="W550" s="33"/>
      <c r="X550" s="33"/>
      <c r="Y550" s="33"/>
      <c r="Z550" s="33"/>
      <c r="AA550" s="33"/>
      <c r="AB550" s="33"/>
      <c r="AC550" s="33"/>
      <c r="AD550" s="33"/>
      <c r="AE550" s="33"/>
      <c r="AR550" s="178" t="s">
        <v>295</v>
      </c>
      <c r="AT550" s="178" t="s">
        <v>133</v>
      </c>
      <c r="AU550" s="178" t="s">
        <v>86</v>
      </c>
      <c r="AY550" s="18" t="s">
        <v>130</v>
      </c>
      <c r="BE550" s="179">
        <f>IF(N550="základní",J550,0)</f>
        <v>0</v>
      </c>
      <c r="BF550" s="179">
        <f>IF(N550="snížená",J550,0)</f>
        <v>0</v>
      </c>
      <c r="BG550" s="179">
        <f>IF(N550="zákl. přenesená",J550,0)</f>
        <v>0</v>
      </c>
      <c r="BH550" s="179">
        <f>IF(N550="sníž. přenesená",J550,0)</f>
        <v>0</v>
      </c>
      <c r="BI550" s="179">
        <f>IF(N550="nulová",J550,0)</f>
        <v>0</v>
      </c>
      <c r="BJ550" s="18" t="s">
        <v>84</v>
      </c>
      <c r="BK550" s="179">
        <f>ROUND(I550*H550,2)</f>
        <v>0</v>
      </c>
      <c r="BL550" s="18" t="s">
        <v>295</v>
      </c>
      <c r="BM550" s="178" t="s">
        <v>1004</v>
      </c>
    </row>
    <row r="551" spans="1:65" s="13" customFormat="1">
      <c r="B551" s="188"/>
      <c r="D551" s="180" t="s">
        <v>205</v>
      </c>
      <c r="E551" s="189" t="s">
        <v>1</v>
      </c>
      <c r="F551" s="190" t="s">
        <v>1005</v>
      </c>
      <c r="H551" s="191">
        <v>159.47999999999999</v>
      </c>
      <c r="I551" s="192"/>
      <c r="L551" s="188"/>
      <c r="M551" s="193"/>
      <c r="N551" s="194"/>
      <c r="O551" s="194"/>
      <c r="P551" s="194"/>
      <c r="Q551" s="194"/>
      <c r="R551" s="194"/>
      <c r="S551" s="194"/>
      <c r="T551" s="195"/>
      <c r="AT551" s="189" t="s">
        <v>205</v>
      </c>
      <c r="AU551" s="189" t="s">
        <v>86</v>
      </c>
      <c r="AV551" s="13" t="s">
        <v>86</v>
      </c>
      <c r="AW551" s="13" t="s">
        <v>32</v>
      </c>
      <c r="AX551" s="13" t="s">
        <v>84</v>
      </c>
      <c r="AY551" s="189" t="s">
        <v>130</v>
      </c>
    </row>
    <row r="552" spans="1:65" s="2" customFormat="1" ht="16.5" customHeight="1">
      <c r="A552" s="33"/>
      <c r="B552" s="166"/>
      <c r="C552" s="167" t="s">
        <v>1006</v>
      </c>
      <c r="D552" s="167" t="s">
        <v>133</v>
      </c>
      <c r="E552" s="168" t="s">
        <v>1007</v>
      </c>
      <c r="F552" s="169" t="s">
        <v>1008</v>
      </c>
      <c r="G552" s="170" t="s">
        <v>214</v>
      </c>
      <c r="H552" s="171">
        <v>398.7</v>
      </c>
      <c r="I552" s="172"/>
      <c r="J552" s="173">
        <f>ROUND(I552*H552,2)</f>
        <v>0</v>
      </c>
      <c r="K552" s="169" t="s">
        <v>137</v>
      </c>
      <c r="L552" s="34"/>
      <c r="M552" s="174" t="s">
        <v>1</v>
      </c>
      <c r="N552" s="175" t="s">
        <v>42</v>
      </c>
      <c r="O552" s="59"/>
      <c r="P552" s="176">
        <f>O552*H552</f>
        <v>0</v>
      </c>
      <c r="Q552" s="176">
        <v>0</v>
      </c>
      <c r="R552" s="176">
        <f>Q552*H552</f>
        <v>0</v>
      </c>
      <c r="S552" s="176">
        <v>0</v>
      </c>
      <c r="T552" s="177">
        <f>S552*H552</f>
        <v>0</v>
      </c>
      <c r="U552" s="33"/>
      <c r="V552" s="33"/>
      <c r="W552" s="33"/>
      <c r="X552" s="33"/>
      <c r="Y552" s="33"/>
      <c r="Z552" s="33"/>
      <c r="AA552" s="33"/>
      <c r="AB552" s="33"/>
      <c r="AC552" s="33"/>
      <c r="AD552" s="33"/>
      <c r="AE552" s="33"/>
      <c r="AR552" s="178" t="s">
        <v>295</v>
      </c>
      <c r="AT552" s="178" t="s">
        <v>133</v>
      </c>
      <c r="AU552" s="178" t="s">
        <v>86</v>
      </c>
      <c r="AY552" s="18" t="s">
        <v>130</v>
      </c>
      <c r="BE552" s="179">
        <f>IF(N552="základní",J552,0)</f>
        <v>0</v>
      </c>
      <c r="BF552" s="179">
        <f>IF(N552="snížená",J552,0)</f>
        <v>0</v>
      </c>
      <c r="BG552" s="179">
        <f>IF(N552="zákl. přenesená",J552,0)</f>
        <v>0</v>
      </c>
      <c r="BH552" s="179">
        <f>IF(N552="sníž. přenesená",J552,0)</f>
        <v>0</v>
      </c>
      <c r="BI552" s="179">
        <f>IF(N552="nulová",J552,0)</f>
        <v>0</v>
      </c>
      <c r="BJ552" s="18" t="s">
        <v>84</v>
      </c>
      <c r="BK552" s="179">
        <f>ROUND(I552*H552,2)</f>
        <v>0</v>
      </c>
      <c r="BL552" s="18" t="s">
        <v>295</v>
      </c>
      <c r="BM552" s="178" t="s">
        <v>1009</v>
      </c>
    </row>
    <row r="553" spans="1:65" s="13" customFormat="1">
      <c r="B553" s="188"/>
      <c r="D553" s="180" t="s">
        <v>205</v>
      </c>
      <c r="E553" s="189" t="s">
        <v>1</v>
      </c>
      <c r="F553" s="190" t="s">
        <v>1010</v>
      </c>
      <c r="H553" s="191">
        <v>398.7</v>
      </c>
      <c r="I553" s="192"/>
      <c r="L553" s="188"/>
      <c r="M553" s="193"/>
      <c r="N553" s="194"/>
      <c r="O553" s="194"/>
      <c r="P553" s="194"/>
      <c r="Q553" s="194"/>
      <c r="R553" s="194"/>
      <c r="S553" s="194"/>
      <c r="T553" s="195"/>
      <c r="AT553" s="189" t="s">
        <v>205</v>
      </c>
      <c r="AU553" s="189" t="s">
        <v>86</v>
      </c>
      <c r="AV553" s="13" t="s">
        <v>86</v>
      </c>
      <c r="AW553" s="13" t="s">
        <v>32</v>
      </c>
      <c r="AX553" s="13" t="s">
        <v>77</v>
      </c>
      <c r="AY553" s="189" t="s">
        <v>130</v>
      </c>
    </row>
    <row r="554" spans="1:65" s="14" customFormat="1">
      <c r="B554" s="196"/>
      <c r="D554" s="180" t="s">
        <v>205</v>
      </c>
      <c r="E554" s="197" t="s">
        <v>1</v>
      </c>
      <c r="F554" s="198" t="s">
        <v>221</v>
      </c>
      <c r="H554" s="199">
        <v>398.7</v>
      </c>
      <c r="I554" s="200"/>
      <c r="L554" s="196"/>
      <c r="M554" s="201"/>
      <c r="N554" s="202"/>
      <c r="O554" s="202"/>
      <c r="P554" s="202"/>
      <c r="Q554" s="202"/>
      <c r="R554" s="202"/>
      <c r="S554" s="202"/>
      <c r="T554" s="203"/>
      <c r="AT554" s="197" t="s">
        <v>205</v>
      </c>
      <c r="AU554" s="197" t="s">
        <v>86</v>
      </c>
      <c r="AV554" s="14" t="s">
        <v>148</v>
      </c>
      <c r="AW554" s="14" t="s">
        <v>32</v>
      </c>
      <c r="AX554" s="14" t="s">
        <v>84</v>
      </c>
      <c r="AY554" s="197" t="s">
        <v>130</v>
      </c>
    </row>
    <row r="555" spans="1:65" s="2" customFormat="1" ht="21.75" customHeight="1">
      <c r="A555" s="33"/>
      <c r="B555" s="166"/>
      <c r="C555" s="167" t="s">
        <v>1011</v>
      </c>
      <c r="D555" s="167" t="s">
        <v>133</v>
      </c>
      <c r="E555" s="168" t="s">
        <v>1012</v>
      </c>
      <c r="F555" s="169" t="s">
        <v>1013</v>
      </c>
      <c r="G555" s="170" t="s">
        <v>214</v>
      </c>
      <c r="H555" s="171">
        <v>398.7</v>
      </c>
      <c r="I555" s="172"/>
      <c r="J555" s="173">
        <f>ROUND(I555*H555,2)</f>
        <v>0</v>
      </c>
      <c r="K555" s="169" t="s">
        <v>137</v>
      </c>
      <c r="L555" s="34"/>
      <c r="M555" s="174" t="s">
        <v>1</v>
      </c>
      <c r="N555" s="175" t="s">
        <v>42</v>
      </c>
      <c r="O555" s="59"/>
      <c r="P555" s="176">
        <f>O555*H555</f>
        <v>0</v>
      </c>
      <c r="Q555" s="176">
        <v>5.0000000000000001E-4</v>
      </c>
      <c r="R555" s="176">
        <f>Q555*H555</f>
        <v>0.19935</v>
      </c>
      <c r="S555" s="176">
        <v>0</v>
      </c>
      <c r="T555" s="177">
        <f>S555*H555</f>
        <v>0</v>
      </c>
      <c r="U555" s="33"/>
      <c r="V555" s="33"/>
      <c r="W555" s="33"/>
      <c r="X555" s="33"/>
      <c r="Y555" s="33"/>
      <c r="Z555" s="33"/>
      <c r="AA555" s="33"/>
      <c r="AB555" s="33"/>
      <c r="AC555" s="33"/>
      <c r="AD555" s="33"/>
      <c r="AE555" s="33"/>
      <c r="AR555" s="178" t="s">
        <v>295</v>
      </c>
      <c r="AT555" s="178" t="s">
        <v>133</v>
      </c>
      <c r="AU555" s="178" t="s">
        <v>86</v>
      </c>
      <c r="AY555" s="18" t="s">
        <v>130</v>
      </c>
      <c r="BE555" s="179">
        <f>IF(N555="základní",J555,0)</f>
        <v>0</v>
      </c>
      <c r="BF555" s="179">
        <f>IF(N555="snížená",J555,0)</f>
        <v>0</v>
      </c>
      <c r="BG555" s="179">
        <f>IF(N555="zákl. přenesená",J555,0)</f>
        <v>0</v>
      </c>
      <c r="BH555" s="179">
        <f>IF(N555="sníž. přenesená",J555,0)</f>
        <v>0</v>
      </c>
      <c r="BI555" s="179">
        <f>IF(N555="nulová",J555,0)</f>
        <v>0</v>
      </c>
      <c r="BJ555" s="18" t="s">
        <v>84</v>
      </c>
      <c r="BK555" s="179">
        <f>ROUND(I555*H555,2)</f>
        <v>0</v>
      </c>
      <c r="BL555" s="18" t="s">
        <v>295</v>
      </c>
      <c r="BM555" s="178" t="s">
        <v>1014</v>
      </c>
    </row>
    <row r="556" spans="1:65" s="13" customFormat="1">
      <c r="B556" s="188"/>
      <c r="D556" s="180" t="s">
        <v>205</v>
      </c>
      <c r="E556" s="189" t="s">
        <v>1</v>
      </c>
      <c r="F556" s="190" t="s">
        <v>1010</v>
      </c>
      <c r="H556" s="191">
        <v>398.7</v>
      </c>
      <c r="I556" s="192"/>
      <c r="L556" s="188"/>
      <c r="M556" s="193"/>
      <c r="N556" s="194"/>
      <c r="O556" s="194"/>
      <c r="P556" s="194"/>
      <c r="Q556" s="194"/>
      <c r="R556" s="194"/>
      <c r="S556" s="194"/>
      <c r="T556" s="195"/>
      <c r="AT556" s="189" t="s">
        <v>205</v>
      </c>
      <c r="AU556" s="189" t="s">
        <v>86</v>
      </c>
      <c r="AV556" s="13" t="s">
        <v>86</v>
      </c>
      <c r="AW556" s="13" t="s">
        <v>32</v>
      </c>
      <c r="AX556" s="13" t="s">
        <v>77</v>
      </c>
      <c r="AY556" s="189" t="s">
        <v>130</v>
      </c>
    </row>
    <row r="557" spans="1:65" s="14" customFormat="1">
      <c r="B557" s="196"/>
      <c r="D557" s="180" t="s">
        <v>205</v>
      </c>
      <c r="E557" s="197" t="s">
        <v>1</v>
      </c>
      <c r="F557" s="198" t="s">
        <v>221</v>
      </c>
      <c r="H557" s="199">
        <v>398.7</v>
      </c>
      <c r="I557" s="200"/>
      <c r="L557" s="196"/>
      <c r="M557" s="201"/>
      <c r="N557" s="202"/>
      <c r="O557" s="202"/>
      <c r="P557" s="202"/>
      <c r="Q557" s="202"/>
      <c r="R557" s="202"/>
      <c r="S557" s="202"/>
      <c r="T557" s="203"/>
      <c r="AT557" s="197" t="s">
        <v>205</v>
      </c>
      <c r="AU557" s="197" t="s">
        <v>86</v>
      </c>
      <c r="AV557" s="14" t="s">
        <v>148</v>
      </c>
      <c r="AW557" s="14" t="s">
        <v>32</v>
      </c>
      <c r="AX557" s="14" t="s">
        <v>84</v>
      </c>
      <c r="AY557" s="197" t="s">
        <v>130</v>
      </c>
    </row>
    <row r="558" spans="1:65" s="2" customFormat="1" ht="21.75" customHeight="1">
      <c r="A558" s="33"/>
      <c r="B558" s="166"/>
      <c r="C558" s="167" t="s">
        <v>1015</v>
      </c>
      <c r="D558" s="167" t="s">
        <v>133</v>
      </c>
      <c r="E558" s="168" t="s">
        <v>1016</v>
      </c>
      <c r="F558" s="169" t="s">
        <v>1017</v>
      </c>
      <c r="G558" s="170" t="s">
        <v>214</v>
      </c>
      <c r="H558" s="171">
        <v>398.7</v>
      </c>
      <c r="I558" s="172"/>
      <c r="J558" s="173">
        <f>ROUND(I558*H558,2)</f>
        <v>0</v>
      </c>
      <c r="K558" s="169" t="s">
        <v>137</v>
      </c>
      <c r="L558" s="34"/>
      <c r="M558" s="174" t="s">
        <v>1</v>
      </c>
      <c r="N558" s="175" t="s">
        <v>42</v>
      </c>
      <c r="O558" s="59"/>
      <c r="P558" s="176">
        <f>O558*H558</f>
        <v>0</v>
      </c>
      <c r="Q558" s="176">
        <v>4.4999999999999997E-3</v>
      </c>
      <c r="R558" s="176">
        <f>Q558*H558</f>
        <v>1.7941499999999999</v>
      </c>
      <c r="S558" s="176">
        <v>0</v>
      </c>
      <c r="T558" s="177">
        <f>S558*H558</f>
        <v>0</v>
      </c>
      <c r="U558" s="33"/>
      <c r="V558" s="33"/>
      <c r="W558" s="33"/>
      <c r="X558" s="33"/>
      <c r="Y558" s="33"/>
      <c r="Z558" s="33"/>
      <c r="AA558" s="33"/>
      <c r="AB558" s="33"/>
      <c r="AC558" s="33"/>
      <c r="AD558" s="33"/>
      <c r="AE558" s="33"/>
      <c r="AR558" s="178" t="s">
        <v>295</v>
      </c>
      <c r="AT558" s="178" t="s">
        <v>133</v>
      </c>
      <c r="AU558" s="178" t="s">
        <v>86</v>
      </c>
      <c r="AY558" s="18" t="s">
        <v>130</v>
      </c>
      <c r="BE558" s="179">
        <f>IF(N558="základní",J558,0)</f>
        <v>0</v>
      </c>
      <c r="BF558" s="179">
        <f>IF(N558="snížená",J558,0)</f>
        <v>0</v>
      </c>
      <c r="BG558" s="179">
        <f>IF(N558="zákl. přenesená",J558,0)</f>
        <v>0</v>
      </c>
      <c r="BH558" s="179">
        <f>IF(N558="sníž. přenesená",J558,0)</f>
        <v>0</v>
      </c>
      <c r="BI558" s="179">
        <f>IF(N558="nulová",J558,0)</f>
        <v>0</v>
      </c>
      <c r="BJ558" s="18" t="s">
        <v>84</v>
      </c>
      <c r="BK558" s="179">
        <f>ROUND(I558*H558,2)</f>
        <v>0</v>
      </c>
      <c r="BL558" s="18" t="s">
        <v>295</v>
      </c>
      <c r="BM558" s="178" t="s">
        <v>1018</v>
      </c>
    </row>
    <row r="559" spans="1:65" s="13" customFormat="1">
      <c r="B559" s="188"/>
      <c r="D559" s="180" t="s">
        <v>205</v>
      </c>
      <c r="E559" s="189" t="s">
        <v>1</v>
      </c>
      <c r="F559" s="190" t="s">
        <v>1010</v>
      </c>
      <c r="H559" s="191">
        <v>398.7</v>
      </c>
      <c r="I559" s="192"/>
      <c r="L559" s="188"/>
      <c r="M559" s="193"/>
      <c r="N559" s="194"/>
      <c r="O559" s="194"/>
      <c r="P559" s="194"/>
      <c r="Q559" s="194"/>
      <c r="R559" s="194"/>
      <c r="S559" s="194"/>
      <c r="T559" s="195"/>
      <c r="AT559" s="189" t="s">
        <v>205</v>
      </c>
      <c r="AU559" s="189" t="s">
        <v>86</v>
      </c>
      <c r="AV559" s="13" t="s">
        <v>86</v>
      </c>
      <c r="AW559" s="13" t="s">
        <v>32</v>
      </c>
      <c r="AX559" s="13" t="s">
        <v>77</v>
      </c>
      <c r="AY559" s="189" t="s">
        <v>130</v>
      </c>
    </row>
    <row r="560" spans="1:65" s="14" customFormat="1">
      <c r="B560" s="196"/>
      <c r="D560" s="180" t="s">
        <v>205</v>
      </c>
      <c r="E560" s="197" t="s">
        <v>1</v>
      </c>
      <c r="F560" s="198" t="s">
        <v>221</v>
      </c>
      <c r="H560" s="199">
        <v>398.7</v>
      </c>
      <c r="I560" s="200"/>
      <c r="L560" s="196"/>
      <c r="M560" s="201"/>
      <c r="N560" s="202"/>
      <c r="O560" s="202"/>
      <c r="P560" s="202"/>
      <c r="Q560" s="202"/>
      <c r="R560" s="202"/>
      <c r="S560" s="202"/>
      <c r="T560" s="203"/>
      <c r="AT560" s="197" t="s">
        <v>205</v>
      </c>
      <c r="AU560" s="197" t="s">
        <v>86</v>
      </c>
      <c r="AV560" s="14" t="s">
        <v>148</v>
      </c>
      <c r="AW560" s="14" t="s">
        <v>32</v>
      </c>
      <c r="AX560" s="14" t="s">
        <v>84</v>
      </c>
      <c r="AY560" s="197" t="s">
        <v>130</v>
      </c>
    </row>
    <row r="561" spans="1:65" s="2" customFormat="1" ht="16.5" customHeight="1">
      <c r="A561" s="33"/>
      <c r="B561" s="166"/>
      <c r="C561" s="167" t="s">
        <v>1019</v>
      </c>
      <c r="D561" s="167" t="s">
        <v>133</v>
      </c>
      <c r="E561" s="168" t="s">
        <v>1020</v>
      </c>
      <c r="F561" s="169" t="s">
        <v>1021</v>
      </c>
      <c r="G561" s="170" t="s">
        <v>214</v>
      </c>
      <c r="H561" s="171">
        <v>398.7</v>
      </c>
      <c r="I561" s="172"/>
      <c r="J561" s="173">
        <f>ROUND(I561*H561,2)</f>
        <v>0</v>
      </c>
      <c r="K561" s="169" t="s">
        <v>137</v>
      </c>
      <c r="L561" s="34"/>
      <c r="M561" s="174" t="s">
        <v>1</v>
      </c>
      <c r="N561" s="175" t="s">
        <v>42</v>
      </c>
      <c r="O561" s="59"/>
      <c r="P561" s="176">
        <f>O561*H561</f>
        <v>0</v>
      </c>
      <c r="Q561" s="176">
        <v>2.9999999999999997E-4</v>
      </c>
      <c r="R561" s="176">
        <f>Q561*H561</f>
        <v>0.11960999999999998</v>
      </c>
      <c r="S561" s="176">
        <v>0</v>
      </c>
      <c r="T561" s="177">
        <f>S561*H561</f>
        <v>0</v>
      </c>
      <c r="U561" s="33"/>
      <c r="V561" s="33"/>
      <c r="W561" s="33"/>
      <c r="X561" s="33"/>
      <c r="Y561" s="33"/>
      <c r="Z561" s="33"/>
      <c r="AA561" s="33"/>
      <c r="AB561" s="33"/>
      <c r="AC561" s="33"/>
      <c r="AD561" s="33"/>
      <c r="AE561" s="33"/>
      <c r="AR561" s="178" t="s">
        <v>295</v>
      </c>
      <c r="AT561" s="178" t="s">
        <v>133</v>
      </c>
      <c r="AU561" s="178" t="s">
        <v>86</v>
      </c>
      <c r="AY561" s="18" t="s">
        <v>130</v>
      </c>
      <c r="BE561" s="179">
        <f>IF(N561="základní",J561,0)</f>
        <v>0</v>
      </c>
      <c r="BF561" s="179">
        <f>IF(N561="snížená",J561,0)</f>
        <v>0</v>
      </c>
      <c r="BG561" s="179">
        <f>IF(N561="zákl. přenesená",J561,0)</f>
        <v>0</v>
      </c>
      <c r="BH561" s="179">
        <f>IF(N561="sníž. přenesená",J561,0)</f>
        <v>0</v>
      </c>
      <c r="BI561" s="179">
        <f>IF(N561="nulová",J561,0)</f>
        <v>0</v>
      </c>
      <c r="BJ561" s="18" t="s">
        <v>84</v>
      </c>
      <c r="BK561" s="179">
        <f>ROUND(I561*H561,2)</f>
        <v>0</v>
      </c>
      <c r="BL561" s="18" t="s">
        <v>295</v>
      </c>
      <c r="BM561" s="178" t="s">
        <v>1022</v>
      </c>
    </row>
    <row r="562" spans="1:65" s="2" customFormat="1" ht="21.75" customHeight="1">
      <c r="A562" s="33"/>
      <c r="B562" s="166"/>
      <c r="C562" s="219" t="s">
        <v>1023</v>
      </c>
      <c r="D562" s="219" t="s">
        <v>357</v>
      </c>
      <c r="E562" s="220" t="s">
        <v>1024</v>
      </c>
      <c r="F562" s="221" t="s">
        <v>1231</v>
      </c>
      <c r="G562" s="222" t="s">
        <v>214</v>
      </c>
      <c r="H562" s="223">
        <v>418.63499999999999</v>
      </c>
      <c r="I562" s="224"/>
      <c r="J562" s="225">
        <f>ROUND(I562*H562,2)</f>
        <v>0</v>
      </c>
      <c r="K562" s="221" t="s">
        <v>1</v>
      </c>
      <c r="L562" s="226"/>
      <c r="M562" s="227" t="s">
        <v>1</v>
      </c>
      <c r="N562" s="228" t="s">
        <v>42</v>
      </c>
      <c r="O562" s="59"/>
      <c r="P562" s="176">
        <f>O562*H562</f>
        <v>0</v>
      </c>
      <c r="Q562" s="176">
        <v>2.8700000000000002E-3</v>
      </c>
      <c r="R562" s="176">
        <f>Q562*H562</f>
        <v>1.2014824500000001</v>
      </c>
      <c r="S562" s="176">
        <v>0</v>
      </c>
      <c r="T562" s="177">
        <f>S562*H562</f>
        <v>0</v>
      </c>
      <c r="U562" s="33"/>
      <c r="V562" s="33"/>
      <c r="W562" s="33"/>
      <c r="X562" s="33"/>
      <c r="Y562" s="33"/>
      <c r="Z562" s="33"/>
      <c r="AA562" s="33"/>
      <c r="AB562" s="33"/>
      <c r="AC562" s="33"/>
      <c r="AD562" s="33"/>
      <c r="AE562" s="33"/>
      <c r="AR562" s="178" t="s">
        <v>387</v>
      </c>
      <c r="AT562" s="178" t="s">
        <v>357</v>
      </c>
      <c r="AU562" s="178" t="s">
        <v>86</v>
      </c>
      <c r="AY562" s="18" t="s">
        <v>130</v>
      </c>
      <c r="BE562" s="179">
        <f>IF(N562="základní",J562,0)</f>
        <v>0</v>
      </c>
      <c r="BF562" s="179">
        <f>IF(N562="snížená",J562,0)</f>
        <v>0</v>
      </c>
      <c r="BG562" s="179">
        <f>IF(N562="zákl. přenesená",J562,0)</f>
        <v>0</v>
      </c>
      <c r="BH562" s="179">
        <f>IF(N562="sníž. přenesená",J562,0)</f>
        <v>0</v>
      </c>
      <c r="BI562" s="179">
        <f>IF(N562="nulová",J562,0)</f>
        <v>0</v>
      </c>
      <c r="BJ562" s="18" t="s">
        <v>84</v>
      </c>
      <c r="BK562" s="179">
        <f>ROUND(I562*H562,2)</f>
        <v>0</v>
      </c>
      <c r="BL562" s="18" t="s">
        <v>295</v>
      </c>
      <c r="BM562" s="178" t="s">
        <v>1025</v>
      </c>
    </row>
    <row r="563" spans="1:65" s="13" customFormat="1">
      <c r="B563" s="188"/>
      <c r="D563" s="180" t="s">
        <v>205</v>
      </c>
      <c r="E563" s="189" t="s">
        <v>1</v>
      </c>
      <c r="F563" s="190" t="s">
        <v>1026</v>
      </c>
      <c r="H563" s="191">
        <v>418.63499999999999</v>
      </c>
      <c r="I563" s="192"/>
      <c r="L563" s="188"/>
      <c r="M563" s="193"/>
      <c r="N563" s="194"/>
      <c r="O563" s="194"/>
      <c r="P563" s="194"/>
      <c r="Q563" s="194"/>
      <c r="R563" s="194"/>
      <c r="S563" s="194"/>
      <c r="T563" s="195"/>
      <c r="AT563" s="189" t="s">
        <v>205</v>
      </c>
      <c r="AU563" s="189" t="s">
        <v>86</v>
      </c>
      <c r="AV563" s="13" t="s">
        <v>86</v>
      </c>
      <c r="AW563" s="13" t="s">
        <v>32</v>
      </c>
      <c r="AX563" s="13" t="s">
        <v>84</v>
      </c>
      <c r="AY563" s="189" t="s">
        <v>130</v>
      </c>
    </row>
    <row r="564" spans="1:65" s="2" customFormat="1" ht="21.75" customHeight="1">
      <c r="A564" s="33"/>
      <c r="B564" s="166"/>
      <c r="C564" s="167" t="s">
        <v>1027</v>
      </c>
      <c r="D564" s="167" t="s">
        <v>133</v>
      </c>
      <c r="E564" s="168" t="s">
        <v>1028</v>
      </c>
      <c r="F564" s="169" t="s">
        <v>1029</v>
      </c>
      <c r="G564" s="170" t="s">
        <v>403</v>
      </c>
      <c r="H564" s="171">
        <v>498.375</v>
      </c>
      <c r="I564" s="172"/>
      <c r="J564" s="173">
        <f>ROUND(I564*H564,2)</f>
        <v>0</v>
      </c>
      <c r="K564" s="169" t="s">
        <v>137</v>
      </c>
      <c r="L564" s="34"/>
      <c r="M564" s="174" t="s">
        <v>1</v>
      </c>
      <c r="N564" s="175" t="s">
        <v>42</v>
      </c>
      <c r="O564" s="59"/>
      <c r="P564" s="176">
        <f>O564*H564</f>
        <v>0</v>
      </c>
      <c r="Q564" s="176">
        <v>0</v>
      </c>
      <c r="R564" s="176">
        <f>Q564*H564</f>
        <v>0</v>
      </c>
      <c r="S564" s="176">
        <v>0</v>
      </c>
      <c r="T564" s="177">
        <f>S564*H564</f>
        <v>0</v>
      </c>
      <c r="U564" s="33"/>
      <c r="V564" s="33"/>
      <c r="W564" s="33"/>
      <c r="X564" s="33"/>
      <c r="Y564" s="33"/>
      <c r="Z564" s="33"/>
      <c r="AA564" s="33"/>
      <c r="AB564" s="33"/>
      <c r="AC564" s="33"/>
      <c r="AD564" s="33"/>
      <c r="AE564" s="33"/>
      <c r="AR564" s="178" t="s">
        <v>295</v>
      </c>
      <c r="AT564" s="178" t="s">
        <v>133</v>
      </c>
      <c r="AU564" s="178" t="s">
        <v>86</v>
      </c>
      <c r="AY564" s="18" t="s">
        <v>130</v>
      </c>
      <c r="BE564" s="179">
        <f>IF(N564="základní",J564,0)</f>
        <v>0</v>
      </c>
      <c r="BF564" s="179">
        <f>IF(N564="snížená",J564,0)</f>
        <v>0</v>
      </c>
      <c r="BG564" s="179">
        <f>IF(N564="zákl. přenesená",J564,0)</f>
        <v>0</v>
      </c>
      <c r="BH564" s="179">
        <f>IF(N564="sníž. přenesená",J564,0)</f>
        <v>0</v>
      </c>
      <c r="BI564" s="179">
        <f>IF(N564="nulová",J564,0)</f>
        <v>0</v>
      </c>
      <c r="BJ564" s="18" t="s">
        <v>84</v>
      </c>
      <c r="BK564" s="179">
        <f>ROUND(I564*H564,2)</f>
        <v>0</v>
      </c>
      <c r="BL564" s="18" t="s">
        <v>295</v>
      </c>
      <c r="BM564" s="178" t="s">
        <v>1030</v>
      </c>
    </row>
    <row r="565" spans="1:65" s="13" customFormat="1">
      <c r="B565" s="188"/>
      <c r="D565" s="180" t="s">
        <v>205</v>
      </c>
      <c r="E565" s="189" t="s">
        <v>1</v>
      </c>
      <c r="F565" s="190" t="s">
        <v>1031</v>
      </c>
      <c r="H565" s="191">
        <v>498.375</v>
      </c>
      <c r="I565" s="192"/>
      <c r="L565" s="188"/>
      <c r="M565" s="193"/>
      <c r="N565" s="194"/>
      <c r="O565" s="194"/>
      <c r="P565" s="194"/>
      <c r="Q565" s="194"/>
      <c r="R565" s="194"/>
      <c r="S565" s="194"/>
      <c r="T565" s="195"/>
      <c r="AT565" s="189" t="s">
        <v>205</v>
      </c>
      <c r="AU565" s="189" t="s">
        <v>86</v>
      </c>
      <c r="AV565" s="13" t="s">
        <v>86</v>
      </c>
      <c r="AW565" s="13" t="s">
        <v>32</v>
      </c>
      <c r="AX565" s="13" t="s">
        <v>84</v>
      </c>
      <c r="AY565" s="189" t="s">
        <v>130</v>
      </c>
    </row>
    <row r="566" spans="1:65" s="2" customFormat="1" ht="16.5" customHeight="1">
      <c r="A566" s="33"/>
      <c r="B566" s="166"/>
      <c r="C566" s="167" t="s">
        <v>1032</v>
      </c>
      <c r="D566" s="167" t="s">
        <v>133</v>
      </c>
      <c r="E566" s="168" t="s">
        <v>1033</v>
      </c>
      <c r="F566" s="169" t="s">
        <v>1034</v>
      </c>
      <c r="G566" s="170" t="s">
        <v>403</v>
      </c>
      <c r="H566" s="171">
        <v>247.2</v>
      </c>
      <c r="I566" s="172"/>
      <c r="J566" s="173">
        <f>ROUND(I566*H566,2)</f>
        <v>0</v>
      </c>
      <c r="K566" s="169" t="s">
        <v>137</v>
      </c>
      <c r="L566" s="34"/>
      <c r="M566" s="174" t="s">
        <v>1</v>
      </c>
      <c r="N566" s="175" t="s">
        <v>42</v>
      </c>
      <c r="O566" s="59"/>
      <c r="P566" s="176">
        <f>O566*H566</f>
        <v>0</v>
      </c>
      <c r="Q566" s="176">
        <v>1.0000000000000001E-5</v>
      </c>
      <c r="R566" s="176">
        <f>Q566*H566</f>
        <v>2.4720000000000002E-3</v>
      </c>
      <c r="S566" s="176">
        <v>0</v>
      </c>
      <c r="T566" s="177">
        <f>S566*H566</f>
        <v>0</v>
      </c>
      <c r="U566" s="33"/>
      <c r="V566" s="33"/>
      <c r="W566" s="33"/>
      <c r="X566" s="33"/>
      <c r="Y566" s="33"/>
      <c r="Z566" s="33"/>
      <c r="AA566" s="33"/>
      <c r="AB566" s="33"/>
      <c r="AC566" s="33"/>
      <c r="AD566" s="33"/>
      <c r="AE566" s="33"/>
      <c r="AR566" s="178" t="s">
        <v>295</v>
      </c>
      <c r="AT566" s="178" t="s">
        <v>133</v>
      </c>
      <c r="AU566" s="178" t="s">
        <v>86</v>
      </c>
      <c r="AY566" s="18" t="s">
        <v>130</v>
      </c>
      <c r="BE566" s="179">
        <f>IF(N566="základní",J566,0)</f>
        <v>0</v>
      </c>
      <c r="BF566" s="179">
        <f>IF(N566="snížená",J566,0)</f>
        <v>0</v>
      </c>
      <c r="BG566" s="179">
        <f>IF(N566="zákl. přenesená",J566,0)</f>
        <v>0</v>
      </c>
      <c r="BH566" s="179">
        <f>IF(N566="sníž. přenesená",J566,0)</f>
        <v>0</v>
      </c>
      <c r="BI566" s="179">
        <f>IF(N566="nulová",J566,0)</f>
        <v>0</v>
      </c>
      <c r="BJ566" s="18" t="s">
        <v>84</v>
      </c>
      <c r="BK566" s="179">
        <f>ROUND(I566*H566,2)</f>
        <v>0</v>
      </c>
      <c r="BL566" s="18" t="s">
        <v>295</v>
      </c>
      <c r="BM566" s="178" t="s">
        <v>1035</v>
      </c>
    </row>
    <row r="567" spans="1:65" s="13" customFormat="1">
      <c r="B567" s="188"/>
      <c r="D567" s="180" t="s">
        <v>205</v>
      </c>
      <c r="E567" s="189" t="s">
        <v>1</v>
      </c>
      <c r="F567" s="190" t="s">
        <v>1036</v>
      </c>
      <c r="H567" s="191">
        <v>24.2</v>
      </c>
      <c r="I567" s="192"/>
      <c r="L567" s="188"/>
      <c r="M567" s="193"/>
      <c r="N567" s="194"/>
      <c r="O567" s="194"/>
      <c r="P567" s="194"/>
      <c r="Q567" s="194"/>
      <c r="R567" s="194"/>
      <c r="S567" s="194"/>
      <c r="T567" s="195"/>
      <c r="AT567" s="189" t="s">
        <v>205</v>
      </c>
      <c r="AU567" s="189" t="s">
        <v>86</v>
      </c>
      <c r="AV567" s="13" t="s">
        <v>86</v>
      </c>
      <c r="AW567" s="13" t="s">
        <v>32</v>
      </c>
      <c r="AX567" s="13" t="s">
        <v>77</v>
      </c>
      <c r="AY567" s="189" t="s">
        <v>130</v>
      </c>
    </row>
    <row r="568" spans="1:65" s="13" customFormat="1">
      <c r="B568" s="188"/>
      <c r="D568" s="180" t="s">
        <v>205</v>
      </c>
      <c r="E568" s="189" t="s">
        <v>1</v>
      </c>
      <c r="F568" s="190" t="s">
        <v>1037</v>
      </c>
      <c r="H568" s="191">
        <v>60</v>
      </c>
      <c r="I568" s="192"/>
      <c r="L568" s="188"/>
      <c r="M568" s="193"/>
      <c r="N568" s="194"/>
      <c r="O568" s="194"/>
      <c r="P568" s="194"/>
      <c r="Q568" s="194"/>
      <c r="R568" s="194"/>
      <c r="S568" s="194"/>
      <c r="T568" s="195"/>
      <c r="AT568" s="189" t="s">
        <v>205</v>
      </c>
      <c r="AU568" s="189" t="s">
        <v>86</v>
      </c>
      <c r="AV568" s="13" t="s">
        <v>86</v>
      </c>
      <c r="AW568" s="13" t="s">
        <v>32</v>
      </c>
      <c r="AX568" s="13" t="s">
        <v>77</v>
      </c>
      <c r="AY568" s="189" t="s">
        <v>130</v>
      </c>
    </row>
    <row r="569" spans="1:65" s="13" customFormat="1">
      <c r="B569" s="188"/>
      <c r="D569" s="180" t="s">
        <v>205</v>
      </c>
      <c r="E569" s="189" t="s">
        <v>1</v>
      </c>
      <c r="F569" s="190" t="s">
        <v>1038</v>
      </c>
      <c r="H569" s="191">
        <v>23.2</v>
      </c>
      <c r="I569" s="192"/>
      <c r="L569" s="188"/>
      <c r="M569" s="193"/>
      <c r="N569" s="194"/>
      <c r="O569" s="194"/>
      <c r="P569" s="194"/>
      <c r="Q569" s="194"/>
      <c r="R569" s="194"/>
      <c r="S569" s="194"/>
      <c r="T569" s="195"/>
      <c r="AT569" s="189" t="s">
        <v>205</v>
      </c>
      <c r="AU569" s="189" t="s">
        <v>86</v>
      </c>
      <c r="AV569" s="13" t="s">
        <v>86</v>
      </c>
      <c r="AW569" s="13" t="s">
        <v>32</v>
      </c>
      <c r="AX569" s="13" t="s">
        <v>77</v>
      </c>
      <c r="AY569" s="189" t="s">
        <v>130</v>
      </c>
    </row>
    <row r="570" spans="1:65" s="13" customFormat="1">
      <c r="B570" s="188"/>
      <c r="D570" s="180" t="s">
        <v>205</v>
      </c>
      <c r="E570" s="189" t="s">
        <v>1</v>
      </c>
      <c r="F570" s="190" t="s">
        <v>1039</v>
      </c>
      <c r="H570" s="191">
        <v>57.2</v>
      </c>
      <c r="I570" s="192"/>
      <c r="L570" s="188"/>
      <c r="M570" s="193"/>
      <c r="N570" s="194"/>
      <c r="O570" s="194"/>
      <c r="P570" s="194"/>
      <c r="Q570" s="194"/>
      <c r="R570" s="194"/>
      <c r="S570" s="194"/>
      <c r="T570" s="195"/>
      <c r="AT570" s="189" t="s">
        <v>205</v>
      </c>
      <c r="AU570" s="189" t="s">
        <v>86</v>
      </c>
      <c r="AV570" s="13" t="s">
        <v>86</v>
      </c>
      <c r="AW570" s="13" t="s">
        <v>32</v>
      </c>
      <c r="AX570" s="13" t="s">
        <v>77</v>
      </c>
      <c r="AY570" s="189" t="s">
        <v>130</v>
      </c>
    </row>
    <row r="571" spans="1:65" s="13" customFormat="1">
      <c r="B571" s="188"/>
      <c r="D571" s="180" t="s">
        <v>205</v>
      </c>
      <c r="E571" s="189" t="s">
        <v>1</v>
      </c>
      <c r="F571" s="190" t="s">
        <v>1040</v>
      </c>
      <c r="H571" s="191">
        <v>59.2</v>
      </c>
      <c r="I571" s="192"/>
      <c r="L571" s="188"/>
      <c r="M571" s="193"/>
      <c r="N571" s="194"/>
      <c r="O571" s="194"/>
      <c r="P571" s="194"/>
      <c r="Q571" s="194"/>
      <c r="R571" s="194"/>
      <c r="S571" s="194"/>
      <c r="T571" s="195"/>
      <c r="AT571" s="189" t="s">
        <v>205</v>
      </c>
      <c r="AU571" s="189" t="s">
        <v>86</v>
      </c>
      <c r="AV571" s="13" t="s">
        <v>86</v>
      </c>
      <c r="AW571" s="13" t="s">
        <v>32</v>
      </c>
      <c r="AX571" s="13" t="s">
        <v>77</v>
      </c>
      <c r="AY571" s="189" t="s">
        <v>130</v>
      </c>
    </row>
    <row r="572" spans="1:65" s="13" customFormat="1">
      <c r="B572" s="188"/>
      <c r="D572" s="180" t="s">
        <v>205</v>
      </c>
      <c r="E572" s="189" t="s">
        <v>1</v>
      </c>
      <c r="F572" s="190" t="s">
        <v>1041</v>
      </c>
      <c r="H572" s="191">
        <v>23.4</v>
      </c>
      <c r="I572" s="192"/>
      <c r="L572" s="188"/>
      <c r="M572" s="193"/>
      <c r="N572" s="194"/>
      <c r="O572" s="194"/>
      <c r="P572" s="194"/>
      <c r="Q572" s="194"/>
      <c r="R572" s="194"/>
      <c r="S572" s="194"/>
      <c r="T572" s="195"/>
      <c r="AT572" s="189" t="s">
        <v>205</v>
      </c>
      <c r="AU572" s="189" t="s">
        <v>86</v>
      </c>
      <c r="AV572" s="13" t="s">
        <v>86</v>
      </c>
      <c r="AW572" s="13" t="s">
        <v>32</v>
      </c>
      <c r="AX572" s="13" t="s">
        <v>77</v>
      </c>
      <c r="AY572" s="189" t="s">
        <v>130</v>
      </c>
    </row>
    <row r="573" spans="1:65" s="15" customFormat="1">
      <c r="B573" s="204"/>
      <c r="D573" s="180" t="s">
        <v>205</v>
      </c>
      <c r="E573" s="205" t="s">
        <v>1</v>
      </c>
      <c r="F573" s="206" t="s">
        <v>318</v>
      </c>
      <c r="H573" s="207">
        <v>247.2</v>
      </c>
      <c r="I573" s="208"/>
      <c r="L573" s="204"/>
      <c r="M573" s="209"/>
      <c r="N573" s="210"/>
      <c r="O573" s="210"/>
      <c r="P573" s="210"/>
      <c r="Q573" s="210"/>
      <c r="R573" s="210"/>
      <c r="S573" s="210"/>
      <c r="T573" s="211"/>
      <c r="AT573" s="205" t="s">
        <v>205</v>
      </c>
      <c r="AU573" s="205" t="s">
        <v>86</v>
      </c>
      <c r="AV573" s="15" t="s">
        <v>144</v>
      </c>
      <c r="AW573" s="15" t="s">
        <v>32</v>
      </c>
      <c r="AX573" s="15" t="s">
        <v>77</v>
      </c>
      <c r="AY573" s="205" t="s">
        <v>130</v>
      </c>
    </row>
    <row r="574" spans="1:65" s="14" customFormat="1">
      <c r="B574" s="196"/>
      <c r="D574" s="180" t="s">
        <v>205</v>
      </c>
      <c r="E574" s="197" t="s">
        <v>1</v>
      </c>
      <c r="F574" s="198" t="s">
        <v>221</v>
      </c>
      <c r="H574" s="199">
        <v>247.2</v>
      </c>
      <c r="I574" s="200"/>
      <c r="L574" s="196"/>
      <c r="M574" s="201"/>
      <c r="N574" s="202"/>
      <c r="O574" s="202"/>
      <c r="P574" s="202"/>
      <c r="Q574" s="202"/>
      <c r="R574" s="202"/>
      <c r="S574" s="202"/>
      <c r="T574" s="203"/>
      <c r="AT574" s="197" t="s">
        <v>205</v>
      </c>
      <c r="AU574" s="197" t="s">
        <v>86</v>
      </c>
      <c r="AV574" s="14" t="s">
        <v>148</v>
      </c>
      <c r="AW574" s="14" t="s">
        <v>32</v>
      </c>
      <c r="AX574" s="14" t="s">
        <v>84</v>
      </c>
      <c r="AY574" s="197" t="s">
        <v>130</v>
      </c>
    </row>
    <row r="575" spans="1:65" s="2" customFormat="1" ht="16.5" customHeight="1">
      <c r="A575" s="33"/>
      <c r="B575" s="166"/>
      <c r="C575" s="219" t="s">
        <v>1042</v>
      </c>
      <c r="D575" s="219" t="s">
        <v>357</v>
      </c>
      <c r="E575" s="220" t="s">
        <v>1043</v>
      </c>
      <c r="F575" s="221" t="s">
        <v>1044</v>
      </c>
      <c r="G575" s="222" t="s">
        <v>403</v>
      </c>
      <c r="H575" s="223">
        <v>271.92</v>
      </c>
      <c r="I575" s="224"/>
      <c r="J575" s="225">
        <f>ROUND(I575*H575,2)</f>
        <v>0</v>
      </c>
      <c r="K575" s="221" t="s">
        <v>1</v>
      </c>
      <c r="L575" s="226"/>
      <c r="M575" s="227" t="s">
        <v>1</v>
      </c>
      <c r="N575" s="228" t="s">
        <v>42</v>
      </c>
      <c r="O575" s="59"/>
      <c r="P575" s="176">
        <f>O575*H575</f>
        <v>0</v>
      </c>
      <c r="Q575" s="176">
        <v>3.5E-4</v>
      </c>
      <c r="R575" s="176">
        <f>Q575*H575</f>
        <v>9.5172000000000007E-2</v>
      </c>
      <c r="S575" s="176">
        <v>0</v>
      </c>
      <c r="T575" s="177">
        <f>S575*H575</f>
        <v>0</v>
      </c>
      <c r="U575" s="33"/>
      <c r="V575" s="33"/>
      <c r="W575" s="33"/>
      <c r="X575" s="33"/>
      <c r="Y575" s="33"/>
      <c r="Z575" s="33"/>
      <c r="AA575" s="33"/>
      <c r="AB575" s="33"/>
      <c r="AC575" s="33"/>
      <c r="AD575" s="33"/>
      <c r="AE575" s="33"/>
      <c r="AR575" s="178" t="s">
        <v>387</v>
      </c>
      <c r="AT575" s="178" t="s">
        <v>357</v>
      </c>
      <c r="AU575" s="178" t="s">
        <v>86</v>
      </c>
      <c r="AY575" s="18" t="s">
        <v>130</v>
      </c>
      <c r="BE575" s="179">
        <f>IF(N575="základní",J575,0)</f>
        <v>0</v>
      </c>
      <c r="BF575" s="179">
        <f>IF(N575="snížená",J575,0)</f>
        <v>0</v>
      </c>
      <c r="BG575" s="179">
        <f>IF(N575="zákl. přenesená",J575,0)</f>
        <v>0</v>
      </c>
      <c r="BH575" s="179">
        <f>IF(N575="sníž. přenesená",J575,0)</f>
        <v>0</v>
      </c>
      <c r="BI575" s="179">
        <f>IF(N575="nulová",J575,0)</f>
        <v>0</v>
      </c>
      <c r="BJ575" s="18" t="s">
        <v>84</v>
      </c>
      <c r="BK575" s="179">
        <f>ROUND(I575*H575,2)</f>
        <v>0</v>
      </c>
      <c r="BL575" s="18" t="s">
        <v>295</v>
      </c>
      <c r="BM575" s="178" t="s">
        <v>1045</v>
      </c>
    </row>
    <row r="576" spans="1:65" s="13" customFormat="1">
      <c r="B576" s="188"/>
      <c r="D576" s="180" t="s">
        <v>205</v>
      </c>
      <c r="E576" s="189" t="s">
        <v>1</v>
      </c>
      <c r="F576" s="190" t="s">
        <v>1046</v>
      </c>
      <c r="H576" s="191">
        <v>271.92</v>
      </c>
      <c r="I576" s="192"/>
      <c r="L576" s="188"/>
      <c r="M576" s="193"/>
      <c r="N576" s="194"/>
      <c r="O576" s="194"/>
      <c r="P576" s="194"/>
      <c r="Q576" s="194"/>
      <c r="R576" s="194"/>
      <c r="S576" s="194"/>
      <c r="T576" s="195"/>
      <c r="AT576" s="189" t="s">
        <v>205</v>
      </c>
      <c r="AU576" s="189" t="s">
        <v>86</v>
      </c>
      <c r="AV576" s="13" t="s">
        <v>86</v>
      </c>
      <c r="AW576" s="13" t="s">
        <v>32</v>
      </c>
      <c r="AX576" s="13" t="s">
        <v>84</v>
      </c>
      <c r="AY576" s="189" t="s">
        <v>130</v>
      </c>
    </row>
    <row r="577" spans="1:65" s="2" customFormat="1" ht="21.75" customHeight="1">
      <c r="A577" s="33"/>
      <c r="B577" s="166"/>
      <c r="C577" s="167" t="s">
        <v>1047</v>
      </c>
      <c r="D577" s="167" t="s">
        <v>133</v>
      </c>
      <c r="E577" s="168" t="s">
        <v>1048</v>
      </c>
      <c r="F577" s="169" t="s">
        <v>1049</v>
      </c>
      <c r="G577" s="170" t="s">
        <v>233</v>
      </c>
      <c r="H577" s="171">
        <v>3.4119999999999999</v>
      </c>
      <c r="I577" s="172"/>
      <c r="J577" s="173">
        <f>ROUND(I577*H577,2)</f>
        <v>0</v>
      </c>
      <c r="K577" s="169" t="s">
        <v>137</v>
      </c>
      <c r="L577" s="34"/>
      <c r="M577" s="174" t="s">
        <v>1</v>
      </c>
      <c r="N577" s="175" t="s">
        <v>42</v>
      </c>
      <c r="O577" s="59"/>
      <c r="P577" s="176">
        <f>O577*H577</f>
        <v>0</v>
      </c>
      <c r="Q577" s="176">
        <v>0</v>
      </c>
      <c r="R577" s="176">
        <f>Q577*H577</f>
        <v>0</v>
      </c>
      <c r="S577" s="176">
        <v>0</v>
      </c>
      <c r="T577" s="177">
        <f>S577*H577</f>
        <v>0</v>
      </c>
      <c r="U577" s="33"/>
      <c r="V577" s="33"/>
      <c r="W577" s="33"/>
      <c r="X577" s="33"/>
      <c r="Y577" s="33"/>
      <c r="Z577" s="33"/>
      <c r="AA577" s="33"/>
      <c r="AB577" s="33"/>
      <c r="AC577" s="33"/>
      <c r="AD577" s="33"/>
      <c r="AE577" s="33"/>
      <c r="AR577" s="178" t="s">
        <v>295</v>
      </c>
      <c r="AT577" s="178" t="s">
        <v>133</v>
      </c>
      <c r="AU577" s="178" t="s">
        <v>86</v>
      </c>
      <c r="AY577" s="18" t="s">
        <v>130</v>
      </c>
      <c r="BE577" s="179">
        <f>IF(N577="základní",J577,0)</f>
        <v>0</v>
      </c>
      <c r="BF577" s="179">
        <f>IF(N577="snížená",J577,0)</f>
        <v>0</v>
      </c>
      <c r="BG577" s="179">
        <f>IF(N577="zákl. přenesená",J577,0)</f>
        <v>0</v>
      </c>
      <c r="BH577" s="179">
        <f>IF(N577="sníž. přenesená",J577,0)</f>
        <v>0</v>
      </c>
      <c r="BI577" s="179">
        <f>IF(N577="nulová",J577,0)</f>
        <v>0</v>
      </c>
      <c r="BJ577" s="18" t="s">
        <v>84</v>
      </c>
      <c r="BK577" s="179">
        <f>ROUND(I577*H577,2)</f>
        <v>0</v>
      </c>
      <c r="BL577" s="18" t="s">
        <v>295</v>
      </c>
      <c r="BM577" s="178" t="s">
        <v>1050</v>
      </c>
    </row>
    <row r="578" spans="1:65" s="2" customFormat="1" ht="21.75" customHeight="1">
      <c r="A578" s="33"/>
      <c r="B578" s="166"/>
      <c r="C578" s="167" t="s">
        <v>1051</v>
      </c>
      <c r="D578" s="167" t="s">
        <v>133</v>
      </c>
      <c r="E578" s="168" t="s">
        <v>1052</v>
      </c>
      <c r="F578" s="169" t="s">
        <v>1053</v>
      </c>
      <c r="G578" s="170" t="s">
        <v>233</v>
      </c>
      <c r="H578" s="171">
        <v>3.4119999999999999</v>
      </c>
      <c r="I578" s="172"/>
      <c r="J578" s="173">
        <f>ROUND(I578*H578,2)</f>
        <v>0</v>
      </c>
      <c r="K578" s="169" t="s">
        <v>137</v>
      </c>
      <c r="L578" s="34"/>
      <c r="M578" s="174" t="s">
        <v>1</v>
      </c>
      <c r="N578" s="175" t="s">
        <v>42</v>
      </c>
      <c r="O578" s="59"/>
      <c r="P578" s="176">
        <f>O578*H578</f>
        <v>0</v>
      </c>
      <c r="Q578" s="176">
        <v>0</v>
      </c>
      <c r="R578" s="176">
        <f>Q578*H578</f>
        <v>0</v>
      </c>
      <c r="S578" s="176">
        <v>0</v>
      </c>
      <c r="T578" s="177">
        <f>S578*H578</f>
        <v>0</v>
      </c>
      <c r="U578" s="33"/>
      <c r="V578" s="33"/>
      <c r="W578" s="33"/>
      <c r="X578" s="33"/>
      <c r="Y578" s="33"/>
      <c r="Z578" s="33"/>
      <c r="AA578" s="33"/>
      <c r="AB578" s="33"/>
      <c r="AC578" s="33"/>
      <c r="AD578" s="33"/>
      <c r="AE578" s="33"/>
      <c r="AR578" s="178" t="s">
        <v>295</v>
      </c>
      <c r="AT578" s="178" t="s">
        <v>133</v>
      </c>
      <c r="AU578" s="178" t="s">
        <v>86</v>
      </c>
      <c r="AY578" s="18" t="s">
        <v>130</v>
      </c>
      <c r="BE578" s="179">
        <f>IF(N578="základní",J578,0)</f>
        <v>0</v>
      </c>
      <c r="BF578" s="179">
        <f>IF(N578="snížená",J578,0)</f>
        <v>0</v>
      </c>
      <c r="BG578" s="179">
        <f>IF(N578="zákl. přenesená",J578,0)</f>
        <v>0</v>
      </c>
      <c r="BH578" s="179">
        <f>IF(N578="sníž. přenesená",J578,0)</f>
        <v>0</v>
      </c>
      <c r="BI578" s="179">
        <f>IF(N578="nulová",J578,0)</f>
        <v>0</v>
      </c>
      <c r="BJ578" s="18" t="s">
        <v>84</v>
      </c>
      <c r="BK578" s="179">
        <f>ROUND(I578*H578,2)</f>
        <v>0</v>
      </c>
      <c r="BL578" s="18" t="s">
        <v>295</v>
      </c>
      <c r="BM578" s="178" t="s">
        <v>1054</v>
      </c>
    </row>
    <row r="579" spans="1:65" s="12" customFormat="1" ht="22.9" customHeight="1">
      <c r="B579" s="153"/>
      <c r="D579" s="154" t="s">
        <v>76</v>
      </c>
      <c r="E579" s="164" t="s">
        <v>1055</v>
      </c>
      <c r="F579" s="164" t="s">
        <v>1056</v>
      </c>
      <c r="I579" s="156"/>
      <c r="J579" s="165">
        <f>BK579</f>
        <v>0</v>
      </c>
      <c r="L579" s="153"/>
      <c r="M579" s="158"/>
      <c r="N579" s="159"/>
      <c r="O579" s="159"/>
      <c r="P579" s="160">
        <f>SUM(P580:P602)</f>
        <v>0</v>
      </c>
      <c r="Q579" s="159"/>
      <c r="R579" s="160">
        <f>SUM(R580:R602)</f>
        <v>0.44271699999999997</v>
      </c>
      <c r="S579" s="159"/>
      <c r="T579" s="161">
        <f>SUM(T580:T602)</f>
        <v>0</v>
      </c>
      <c r="AR579" s="154" t="s">
        <v>86</v>
      </c>
      <c r="AT579" s="162" t="s">
        <v>76</v>
      </c>
      <c r="AU579" s="162" t="s">
        <v>84</v>
      </c>
      <c r="AY579" s="154" t="s">
        <v>130</v>
      </c>
      <c r="BK579" s="163">
        <f>SUM(BK580:BK602)</f>
        <v>0</v>
      </c>
    </row>
    <row r="580" spans="1:65" s="2" customFormat="1" ht="16.5" customHeight="1">
      <c r="A580" s="33"/>
      <c r="B580" s="166"/>
      <c r="C580" s="167" t="s">
        <v>1057</v>
      </c>
      <c r="D580" s="167" t="s">
        <v>133</v>
      </c>
      <c r="E580" s="168" t="s">
        <v>1058</v>
      </c>
      <c r="F580" s="169" t="s">
        <v>1059</v>
      </c>
      <c r="G580" s="170" t="s">
        <v>214</v>
      </c>
      <c r="H580" s="171">
        <v>16.7</v>
      </c>
      <c r="I580" s="172"/>
      <c r="J580" s="173">
        <f>ROUND(I580*H580,2)</f>
        <v>0</v>
      </c>
      <c r="K580" s="169" t="s">
        <v>137</v>
      </c>
      <c r="L580" s="34"/>
      <c r="M580" s="174" t="s">
        <v>1</v>
      </c>
      <c r="N580" s="175" t="s">
        <v>42</v>
      </c>
      <c r="O580" s="59"/>
      <c r="P580" s="176">
        <f>O580*H580</f>
        <v>0</v>
      </c>
      <c r="Q580" s="176">
        <v>2.9999999999999997E-4</v>
      </c>
      <c r="R580" s="176">
        <f>Q580*H580</f>
        <v>5.0099999999999997E-3</v>
      </c>
      <c r="S580" s="176">
        <v>0</v>
      </c>
      <c r="T580" s="177">
        <f>S580*H580</f>
        <v>0</v>
      </c>
      <c r="U580" s="33"/>
      <c r="V580" s="33"/>
      <c r="W580" s="33"/>
      <c r="X580" s="33"/>
      <c r="Y580" s="33"/>
      <c r="Z580" s="33"/>
      <c r="AA580" s="33"/>
      <c r="AB580" s="33"/>
      <c r="AC580" s="33"/>
      <c r="AD580" s="33"/>
      <c r="AE580" s="33"/>
      <c r="AR580" s="178" t="s">
        <v>295</v>
      </c>
      <c r="AT580" s="178" t="s">
        <v>133</v>
      </c>
      <c r="AU580" s="178" t="s">
        <v>86</v>
      </c>
      <c r="AY580" s="18" t="s">
        <v>130</v>
      </c>
      <c r="BE580" s="179">
        <f>IF(N580="základní",J580,0)</f>
        <v>0</v>
      </c>
      <c r="BF580" s="179">
        <f>IF(N580="snížená",J580,0)</f>
        <v>0</v>
      </c>
      <c r="BG580" s="179">
        <f>IF(N580="zákl. přenesená",J580,0)</f>
        <v>0</v>
      </c>
      <c r="BH580" s="179">
        <f>IF(N580="sníž. přenesená",J580,0)</f>
        <v>0</v>
      </c>
      <c r="BI580" s="179">
        <f>IF(N580="nulová",J580,0)</f>
        <v>0</v>
      </c>
      <c r="BJ580" s="18" t="s">
        <v>84</v>
      </c>
      <c r="BK580" s="179">
        <f>ROUND(I580*H580,2)</f>
        <v>0</v>
      </c>
      <c r="BL580" s="18" t="s">
        <v>295</v>
      </c>
      <c r="BM580" s="178" t="s">
        <v>1060</v>
      </c>
    </row>
    <row r="581" spans="1:65" s="13" customFormat="1">
      <c r="B581" s="188"/>
      <c r="D581" s="180" t="s">
        <v>205</v>
      </c>
      <c r="E581" s="189" t="s">
        <v>1</v>
      </c>
      <c r="F581" s="190" t="s">
        <v>1061</v>
      </c>
      <c r="H581" s="191">
        <v>16.7</v>
      </c>
      <c r="I581" s="192"/>
      <c r="L581" s="188"/>
      <c r="M581" s="193"/>
      <c r="N581" s="194"/>
      <c r="O581" s="194"/>
      <c r="P581" s="194"/>
      <c r="Q581" s="194"/>
      <c r="R581" s="194"/>
      <c r="S581" s="194"/>
      <c r="T581" s="195"/>
      <c r="AT581" s="189" t="s">
        <v>205</v>
      </c>
      <c r="AU581" s="189" t="s">
        <v>86</v>
      </c>
      <c r="AV581" s="13" t="s">
        <v>86</v>
      </c>
      <c r="AW581" s="13" t="s">
        <v>32</v>
      </c>
      <c r="AX581" s="13" t="s">
        <v>84</v>
      </c>
      <c r="AY581" s="189" t="s">
        <v>130</v>
      </c>
    </row>
    <row r="582" spans="1:65" s="2" customFormat="1" ht="16.5" customHeight="1">
      <c r="A582" s="33"/>
      <c r="B582" s="166"/>
      <c r="C582" s="167" t="s">
        <v>1062</v>
      </c>
      <c r="D582" s="167" t="s">
        <v>133</v>
      </c>
      <c r="E582" s="168" t="s">
        <v>1063</v>
      </c>
      <c r="F582" s="169" t="s">
        <v>1064</v>
      </c>
      <c r="G582" s="170" t="s">
        <v>214</v>
      </c>
      <c r="H582" s="171">
        <v>16.7</v>
      </c>
      <c r="I582" s="172"/>
      <c r="J582" s="173">
        <f>ROUND(I582*H582,2)</f>
        <v>0</v>
      </c>
      <c r="K582" s="169" t="s">
        <v>137</v>
      </c>
      <c r="L582" s="34"/>
      <c r="M582" s="174" t="s">
        <v>1</v>
      </c>
      <c r="N582" s="175" t="s">
        <v>42</v>
      </c>
      <c r="O582" s="59"/>
      <c r="P582" s="176">
        <f>O582*H582</f>
        <v>0</v>
      </c>
      <c r="Q582" s="176">
        <v>4.4999999999999997E-3</v>
      </c>
      <c r="R582" s="176">
        <f>Q582*H582</f>
        <v>7.5149999999999995E-2</v>
      </c>
      <c r="S582" s="176">
        <v>0</v>
      </c>
      <c r="T582" s="177">
        <f>S582*H582</f>
        <v>0</v>
      </c>
      <c r="U582" s="33"/>
      <c r="V582" s="33"/>
      <c r="W582" s="33"/>
      <c r="X582" s="33"/>
      <c r="Y582" s="33"/>
      <c r="Z582" s="33"/>
      <c r="AA582" s="33"/>
      <c r="AB582" s="33"/>
      <c r="AC582" s="33"/>
      <c r="AD582" s="33"/>
      <c r="AE582" s="33"/>
      <c r="AR582" s="178" t="s">
        <v>295</v>
      </c>
      <c r="AT582" s="178" t="s">
        <v>133</v>
      </c>
      <c r="AU582" s="178" t="s">
        <v>86</v>
      </c>
      <c r="AY582" s="18" t="s">
        <v>130</v>
      </c>
      <c r="BE582" s="179">
        <f>IF(N582="základní",J582,0)</f>
        <v>0</v>
      </c>
      <c r="BF582" s="179">
        <f>IF(N582="snížená",J582,0)</f>
        <v>0</v>
      </c>
      <c r="BG582" s="179">
        <f>IF(N582="zákl. přenesená",J582,0)</f>
        <v>0</v>
      </c>
      <c r="BH582" s="179">
        <f>IF(N582="sníž. přenesená",J582,0)</f>
        <v>0</v>
      </c>
      <c r="BI582" s="179">
        <f>IF(N582="nulová",J582,0)</f>
        <v>0</v>
      </c>
      <c r="BJ582" s="18" t="s">
        <v>84</v>
      </c>
      <c r="BK582" s="179">
        <f>ROUND(I582*H582,2)</f>
        <v>0</v>
      </c>
      <c r="BL582" s="18" t="s">
        <v>295</v>
      </c>
      <c r="BM582" s="178" t="s">
        <v>1065</v>
      </c>
    </row>
    <row r="583" spans="1:65" s="13" customFormat="1">
      <c r="B583" s="188"/>
      <c r="D583" s="180" t="s">
        <v>205</v>
      </c>
      <c r="E583" s="189" t="s">
        <v>1</v>
      </c>
      <c r="F583" s="190" t="s">
        <v>1061</v>
      </c>
      <c r="H583" s="191">
        <v>16.7</v>
      </c>
      <c r="I583" s="192"/>
      <c r="L583" s="188"/>
      <c r="M583" s="193"/>
      <c r="N583" s="194"/>
      <c r="O583" s="194"/>
      <c r="P583" s="194"/>
      <c r="Q583" s="194"/>
      <c r="R583" s="194"/>
      <c r="S583" s="194"/>
      <c r="T583" s="195"/>
      <c r="AT583" s="189" t="s">
        <v>205</v>
      </c>
      <c r="AU583" s="189" t="s">
        <v>86</v>
      </c>
      <c r="AV583" s="13" t="s">
        <v>86</v>
      </c>
      <c r="AW583" s="13" t="s">
        <v>32</v>
      </c>
      <c r="AX583" s="13" t="s">
        <v>77</v>
      </c>
      <c r="AY583" s="189" t="s">
        <v>130</v>
      </c>
    </row>
    <row r="584" spans="1:65" s="15" customFormat="1">
      <c r="B584" s="204"/>
      <c r="D584" s="180" t="s">
        <v>205</v>
      </c>
      <c r="E584" s="205" t="s">
        <v>1</v>
      </c>
      <c r="F584" s="206" t="s">
        <v>1066</v>
      </c>
      <c r="H584" s="207">
        <v>16.7</v>
      </c>
      <c r="I584" s="208"/>
      <c r="L584" s="204"/>
      <c r="M584" s="209"/>
      <c r="N584" s="210"/>
      <c r="O584" s="210"/>
      <c r="P584" s="210"/>
      <c r="Q584" s="210"/>
      <c r="R584" s="210"/>
      <c r="S584" s="210"/>
      <c r="T584" s="211"/>
      <c r="AT584" s="205" t="s">
        <v>205</v>
      </c>
      <c r="AU584" s="205" t="s">
        <v>86</v>
      </c>
      <c r="AV584" s="15" t="s">
        <v>144</v>
      </c>
      <c r="AW584" s="15" t="s">
        <v>32</v>
      </c>
      <c r="AX584" s="15" t="s">
        <v>77</v>
      </c>
      <c r="AY584" s="205" t="s">
        <v>130</v>
      </c>
    </row>
    <row r="585" spans="1:65" s="14" customFormat="1">
      <c r="B585" s="196"/>
      <c r="D585" s="180" t="s">
        <v>205</v>
      </c>
      <c r="E585" s="197" t="s">
        <v>1</v>
      </c>
      <c r="F585" s="198" t="s">
        <v>221</v>
      </c>
      <c r="H585" s="199">
        <v>16.7</v>
      </c>
      <c r="I585" s="200"/>
      <c r="L585" s="196"/>
      <c r="M585" s="201"/>
      <c r="N585" s="202"/>
      <c r="O585" s="202"/>
      <c r="P585" s="202"/>
      <c r="Q585" s="202"/>
      <c r="R585" s="202"/>
      <c r="S585" s="202"/>
      <c r="T585" s="203"/>
      <c r="AT585" s="197" t="s">
        <v>205</v>
      </c>
      <c r="AU585" s="197" t="s">
        <v>86</v>
      </c>
      <c r="AV585" s="14" t="s">
        <v>148</v>
      </c>
      <c r="AW585" s="14" t="s">
        <v>32</v>
      </c>
      <c r="AX585" s="14" t="s">
        <v>84</v>
      </c>
      <c r="AY585" s="197" t="s">
        <v>130</v>
      </c>
    </row>
    <row r="586" spans="1:65" s="2" customFormat="1" ht="21.75" customHeight="1">
      <c r="A586" s="33"/>
      <c r="B586" s="166"/>
      <c r="C586" s="167" t="s">
        <v>1067</v>
      </c>
      <c r="D586" s="167" t="s">
        <v>133</v>
      </c>
      <c r="E586" s="168" t="s">
        <v>1068</v>
      </c>
      <c r="F586" s="169" t="s">
        <v>1069</v>
      </c>
      <c r="G586" s="170" t="s">
        <v>214</v>
      </c>
      <c r="H586" s="171">
        <v>33.4</v>
      </c>
      <c r="I586" s="172"/>
      <c r="J586" s="173">
        <f>ROUND(I586*H586,2)</f>
        <v>0</v>
      </c>
      <c r="K586" s="169" t="s">
        <v>137</v>
      </c>
      <c r="L586" s="34"/>
      <c r="M586" s="174" t="s">
        <v>1</v>
      </c>
      <c r="N586" s="175" t="s">
        <v>42</v>
      </c>
      <c r="O586" s="59"/>
      <c r="P586" s="176">
        <f>O586*H586</f>
        <v>0</v>
      </c>
      <c r="Q586" s="176">
        <v>1.4499999999999999E-3</v>
      </c>
      <c r="R586" s="176">
        <f>Q586*H586</f>
        <v>4.8429999999999994E-2</v>
      </c>
      <c r="S586" s="176">
        <v>0</v>
      </c>
      <c r="T586" s="177">
        <f>S586*H586</f>
        <v>0</v>
      </c>
      <c r="U586" s="33"/>
      <c r="V586" s="33"/>
      <c r="W586" s="33"/>
      <c r="X586" s="33"/>
      <c r="Y586" s="33"/>
      <c r="Z586" s="33"/>
      <c r="AA586" s="33"/>
      <c r="AB586" s="33"/>
      <c r="AC586" s="33"/>
      <c r="AD586" s="33"/>
      <c r="AE586" s="33"/>
      <c r="AR586" s="178" t="s">
        <v>295</v>
      </c>
      <c r="AT586" s="178" t="s">
        <v>133</v>
      </c>
      <c r="AU586" s="178" t="s">
        <v>86</v>
      </c>
      <c r="AY586" s="18" t="s">
        <v>130</v>
      </c>
      <c r="BE586" s="179">
        <f>IF(N586="základní",J586,0)</f>
        <v>0</v>
      </c>
      <c r="BF586" s="179">
        <f>IF(N586="snížená",J586,0)</f>
        <v>0</v>
      </c>
      <c r="BG586" s="179">
        <f>IF(N586="zákl. přenesená",J586,0)</f>
        <v>0</v>
      </c>
      <c r="BH586" s="179">
        <f>IF(N586="sníž. přenesená",J586,0)</f>
        <v>0</v>
      </c>
      <c r="BI586" s="179">
        <f>IF(N586="nulová",J586,0)</f>
        <v>0</v>
      </c>
      <c r="BJ586" s="18" t="s">
        <v>84</v>
      </c>
      <c r="BK586" s="179">
        <f>ROUND(I586*H586,2)</f>
        <v>0</v>
      </c>
      <c r="BL586" s="18" t="s">
        <v>295</v>
      </c>
      <c r="BM586" s="178" t="s">
        <v>1070</v>
      </c>
    </row>
    <row r="587" spans="1:65" s="13" customFormat="1">
      <c r="B587" s="188"/>
      <c r="D587" s="180" t="s">
        <v>205</v>
      </c>
      <c r="E587" s="189" t="s">
        <v>1</v>
      </c>
      <c r="F587" s="190" t="s">
        <v>1071</v>
      </c>
      <c r="H587" s="191">
        <v>33.4</v>
      </c>
      <c r="I587" s="192"/>
      <c r="L587" s="188"/>
      <c r="M587" s="193"/>
      <c r="N587" s="194"/>
      <c r="O587" s="194"/>
      <c r="P587" s="194"/>
      <c r="Q587" s="194"/>
      <c r="R587" s="194"/>
      <c r="S587" s="194"/>
      <c r="T587" s="195"/>
      <c r="AT587" s="189" t="s">
        <v>205</v>
      </c>
      <c r="AU587" s="189" t="s">
        <v>86</v>
      </c>
      <c r="AV587" s="13" t="s">
        <v>86</v>
      </c>
      <c r="AW587" s="13" t="s">
        <v>32</v>
      </c>
      <c r="AX587" s="13" t="s">
        <v>84</v>
      </c>
      <c r="AY587" s="189" t="s">
        <v>130</v>
      </c>
    </row>
    <row r="588" spans="1:65" s="2" customFormat="1" ht="21.75" customHeight="1">
      <c r="A588" s="33"/>
      <c r="B588" s="166"/>
      <c r="C588" s="167" t="s">
        <v>1072</v>
      </c>
      <c r="D588" s="167" t="s">
        <v>133</v>
      </c>
      <c r="E588" s="168" t="s">
        <v>1073</v>
      </c>
      <c r="F588" s="169" t="s">
        <v>1074</v>
      </c>
      <c r="G588" s="170" t="s">
        <v>214</v>
      </c>
      <c r="H588" s="171">
        <v>16.7</v>
      </c>
      <c r="I588" s="172"/>
      <c r="J588" s="173">
        <f>ROUND(I588*H588,2)</f>
        <v>0</v>
      </c>
      <c r="K588" s="169" t="s">
        <v>137</v>
      </c>
      <c r="L588" s="34"/>
      <c r="M588" s="174" t="s">
        <v>1</v>
      </c>
      <c r="N588" s="175" t="s">
        <v>42</v>
      </c>
      <c r="O588" s="59"/>
      <c r="P588" s="176">
        <f>O588*H588</f>
        <v>0</v>
      </c>
      <c r="Q588" s="176">
        <v>4.9500000000000004E-3</v>
      </c>
      <c r="R588" s="176">
        <f>Q588*H588</f>
        <v>8.2665000000000002E-2</v>
      </c>
      <c r="S588" s="176">
        <v>0</v>
      </c>
      <c r="T588" s="177">
        <f>S588*H588</f>
        <v>0</v>
      </c>
      <c r="U588" s="33"/>
      <c r="V588" s="33"/>
      <c r="W588" s="33"/>
      <c r="X588" s="33"/>
      <c r="Y588" s="33"/>
      <c r="Z588" s="33"/>
      <c r="AA588" s="33"/>
      <c r="AB588" s="33"/>
      <c r="AC588" s="33"/>
      <c r="AD588" s="33"/>
      <c r="AE588" s="33"/>
      <c r="AR588" s="178" t="s">
        <v>295</v>
      </c>
      <c r="AT588" s="178" t="s">
        <v>133</v>
      </c>
      <c r="AU588" s="178" t="s">
        <v>86</v>
      </c>
      <c r="AY588" s="18" t="s">
        <v>130</v>
      </c>
      <c r="BE588" s="179">
        <f>IF(N588="základní",J588,0)</f>
        <v>0</v>
      </c>
      <c r="BF588" s="179">
        <f>IF(N588="snížená",J588,0)</f>
        <v>0</v>
      </c>
      <c r="BG588" s="179">
        <f>IF(N588="zákl. přenesená",J588,0)</f>
        <v>0</v>
      </c>
      <c r="BH588" s="179">
        <f>IF(N588="sníž. přenesená",J588,0)</f>
        <v>0</v>
      </c>
      <c r="BI588" s="179">
        <f>IF(N588="nulová",J588,0)</f>
        <v>0</v>
      </c>
      <c r="BJ588" s="18" t="s">
        <v>84</v>
      </c>
      <c r="BK588" s="179">
        <f>ROUND(I588*H588,2)</f>
        <v>0</v>
      </c>
      <c r="BL588" s="18" t="s">
        <v>295</v>
      </c>
      <c r="BM588" s="178" t="s">
        <v>1075</v>
      </c>
    </row>
    <row r="589" spans="1:65" s="13" customFormat="1">
      <c r="B589" s="188"/>
      <c r="D589" s="180" t="s">
        <v>205</v>
      </c>
      <c r="E589" s="189" t="s">
        <v>1</v>
      </c>
      <c r="F589" s="190" t="s">
        <v>604</v>
      </c>
      <c r="H589" s="191">
        <v>13.5</v>
      </c>
      <c r="I589" s="192"/>
      <c r="L589" s="188"/>
      <c r="M589" s="193"/>
      <c r="N589" s="194"/>
      <c r="O589" s="194"/>
      <c r="P589" s="194"/>
      <c r="Q589" s="194"/>
      <c r="R589" s="194"/>
      <c r="S589" s="194"/>
      <c r="T589" s="195"/>
      <c r="AT589" s="189" t="s">
        <v>205</v>
      </c>
      <c r="AU589" s="189" t="s">
        <v>86</v>
      </c>
      <c r="AV589" s="13" t="s">
        <v>86</v>
      </c>
      <c r="AW589" s="13" t="s">
        <v>32</v>
      </c>
      <c r="AX589" s="13" t="s">
        <v>77</v>
      </c>
      <c r="AY589" s="189" t="s">
        <v>130</v>
      </c>
    </row>
    <row r="590" spans="1:65" s="13" customFormat="1">
      <c r="B590" s="188"/>
      <c r="D590" s="180" t="s">
        <v>205</v>
      </c>
      <c r="E590" s="189" t="s">
        <v>1</v>
      </c>
      <c r="F590" s="190" t="s">
        <v>605</v>
      </c>
      <c r="H590" s="191">
        <v>3.2</v>
      </c>
      <c r="I590" s="192"/>
      <c r="L590" s="188"/>
      <c r="M590" s="193"/>
      <c r="N590" s="194"/>
      <c r="O590" s="194"/>
      <c r="P590" s="194"/>
      <c r="Q590" s="194"/>
      <c r="R590" s="194"/>
      <c r="S590" s="194"/>
      <c r="T590" s="195"/>
      <c r="AT590" s="189" t="s">
        <v>205</v>
      </c>
      <c r="AU590" s="189" t="s">
        <v>86</v>
      </c>
      <c r="AV590" s="13" t="s">
        <v>86</v>
      </c>
      <c r="AW590" s="13" t="s">
        <v>32</v>
      </c>
      <c r="AX590" s="13" t="s">
        <v>77</v>
      </c>
      <c r="AY590" s="189" t="s">
        <v>130</v>
      </c>
    </row>
    <row r="591" spans="1:65" s="15" customFormat="1">
      <c r="B591" s="204"/>
      <c r="D591" s="180" t="s">
        <v>205</v>
      </c>
      <c r="E591" s="205" t="s">
        <v>1</v>
      </c>
      <c r="F591" s="206" t="s">
        <v>318</v>
      </c>
      <c r="H591" s="207">
        <v>16.7</v>
      </c>
      <c r="I591" s="208"/>
      <c r="L591" s="204"/>
      <c r="M591" s="209"/>
      <c r="N591" s="210"/>
      <c r="O591" s="210"/>
      <c r="P591" s="210"/>
      <c r="Q591" s="210"/>
      <c r="R591" s="210"/>
      <c r="S591" s="210"/>
      <c r="T591" s="211"/>
      <c r="AT591" s="205" t="s">
        <v>205</v>
      </c>
      <c r="AU591" s="205" t="s">
        <v>86</v>
      </c>
      <c r="AV591" s="15" t="s">
        <v>144</v>
      </c>
      <c r="AW591" s="15" t="s">
        <v>32</v>
      </c>
      <c r="AX591" s="15" t="s">
        <v>77</v>
      </c>
      <c r="AY591" s="205" t="s">
        <v>130</v>
      </c>
    </row>
    <row r="592" spans="1:65" s="14" customFormat="1">
      <c r="B592" s="196"/>
      <c r="D592" s="180" t="s">
        <v>205</v>
      </c>
      <c r="E592" s="197" t="s">
        <v>1</v>
      </c>
      <c r="F592" s="198" t="s">
        <v>221</v>
      </c>
      <c r="H592" s="199">
        <v>16.7</v>
      </c>
      <c r="I592" s="200"/>
      <c r="L592" s="196"/>
      <c r="M592" s="201"/>
      <c r="N592" s="202"/>
      <c r="O592" s="202"/>
      <c r="P592" s="202"/>
      <c r="Q592" s="202"/>
      <c r="R592" s="202"/>
      <c r="S592" s="202"/>
      <c r="T592" s="203"/>
      <c r="AT592" s="197" t="s">
        <v>205</v>
      </c>
      <c r="AU592" s="197" t="s">
        <v>86</v>
      </c>
      <c r="AV592" s="14" t="s">
        <v>148</v>
      </c>
      <c r="AW592" s="14" t="s">
        <v>32</v>
      </c>
      <c r="AX592" s="14" t="s">
        <v>84</v>
      </c>
      <c r="AY592" s="197" t="s">
        <v>130</v>
      </c>
    </row>
    <row r="593" spans="1:65" s="2" customFormat="1" ht="16.5" customHeight="1">
      <c r="A593" s="33"/>
      <c r="B593" s="166"/>
      <c r="C593" s="219" t="s">
        <v>1076</v>
      </c>
      <c r="D593" s="219" t="s">
        <v>357</v>
      </c>
      <c r="E593" s="220" t="s">
        <v>1077</v>
      </c>
      <c r="F593" s="221" t="s">
        <v>1078</v>
      </c>
      <c r="G593" s="222" t="s">
        <v>214</v>
      </c>
      <c r="H593" s="223">
        <v>18.37</v>
      </c>
      <c r="I593" s="224"/>
      <c r="J593" s="225">
        <f>ROUND(I593*H593,2)</f>
        <v>0</v>
      </c>
      <c r="K593" s="221" t="s">
        <v>1</v>
      </c>
      <c r="L593" s="226"/>
      <c r="M593" s="227" t="s">
        <v>1</v>
      </c>
      <c r="N593" s="228" t="s">
        <v>42</v>
      </c>
      <c r="O593" s="59"/>
      <c r="P593" s="176">
        <f>O593*H593</f>
        <v>0</v>
      </c>
      <c r="Q593" s="176">
        <v>1.26E-2</v>
      </c>
      <c r="R593" s="176">
        <f>Q593*H593</f>
        <v>0.231462</v>
      </c>
      <c r="S593" s="176">
        <v>0</v>
      </c>
      <c r="T593" s="177">
        <f>S593*H593</f>
        <v>0</v>
      </c>
      <c r="U593" s="33"/>
      <c r="V593" s="33"/>
      <c r="W593" s="33"/>
      <c r="X593" s="33"/>
      <c r="Y593" s="33"/>
      <c r="Z593" s="33"/>
      <c r="AA593" s="33"/>
      <c r="AB593" s="33"/>
      <c r="AC593" s="33"/>
      <c r="AD593" s="33"/>
      <c r="AE593" s="33"/>
      <c r="AR593" s="178" t="s">
        <v>387</v>
      </c>
      <c r="AT593" s="178" t="s">
        <v>357</v>
      </c>
      <c r="AU593" s="178" t="s">
        <v>86</v>
      </c>
      <c r="AY593" s="18" t="s">
        <v>130</v>
      </c>
      <c r="BE593" s="179">
        <f>IF(N593="základní",J593,0)</f>
        <v>0</v>
      </c>
      <c r="BF593" s="179">
        <f>IF(N593="snížená",J593,0)</f>
        <v>0</v>
      </c>
      <c r="BG593" s="179">
        <f>IF(N593="zákl. přenesená",J593,0)</f>
        <v>0</v>
      </c>
      <c r="BH593" s="179">
        <f>IF(N593="sníž. přenesená",J593,0)</f>
        <v>0</v>
      </c>
      <c r="BI593" s="179">
        <f>IF(N593="nulová",J593,0)</f>
        <v>0</v>
      </c>
      <c r="BJ593" s="18" t="s">
        <v>84</v>
      </c>
      <c r="BK593" s="179">
        <f>ROUND(I593*H593,2)</f>
        <v>0</v>
      </c>
      <c r="BL593" s="18" t="s">
        <v>295</v>
      </c>
      <c r="BM593" s="178" t="s">
        <v>1079</v>
      </c>
    </row>
    <row r="594" spans="1:65" s="13" customFormat="1">
      <c r="B594" s="188"/>
      <c r="D594" s="180" t="s">
        <v>205</v>
      </c>
      <c r="E594" s="189" t="s">
        <v>1</v>
      </c>
      <c r="F594" s="190" t="s">
        <v>1080</v>
      </c>
      <c r="H594" s="191">
        <v>18.37</v>
      </c>
      <c r="I594" s="192"/>
      <c r="L594" s="188"/>
      <c r="M594" s="193"/>
      <c r="N594" s="194"/>
      <c r="O594" s="194"/>
      <c r="P594" s="194"/>
      <c r="Q594" s="194"/>
      <c r="R594" s="194"/>
      <c r="S594" s="194"/>
      <c r="T594" s="195"/>
      <c r="AT594" s="189" t="s">
        <v>205</v>
      </c>
      <c r="AU594" s="189" t="s">
        <v>86</v>
      </c>
      <c r="AV594" s="13" t="s">
        <v>86</v>
      </c>
      <c r="AW594" s="13" t="s">
        <v>32</v>
      </c>
      <c r="AX594" s="13" t="s">
        <v>84</v>
      </c>
      <c r="AY594" s="189" t="s">
        <v>130</v>
      </c>
    </row>
    <row r="595" spans="1:65" s="2" customFormat="1" ht="21.75" customHeight="1">
      <c r="A595" s="33"/>
      <c r="B595" s="166"/>
      <c r="C595" s="167" t="s">
        <v>1081</v>
      </c>
      <c r="D595" s="167" t="s">
        <v>133</v>
      </c>
      <c r="E595" s="168" t="s">
        <v>1082</v>
      </c>
      <c r="F595" s="169" t="s">
        <v>1083</v>
      </c>
      <c r="G595" s="170" t="s">
        <v>214</v>
      </c>
      <c r="H595" s="171">
        <v>16.7</v>
      </c>
      <c r="I595" s="172"/>
      <c r="J595" s="173">
        <f>ROUND(I595*H595,2)</f>
        <v>0</v>
      </c>
      <c r="K595" s="169" t="s">
        <v>137</v>
      </c>
      <c r="L595" s="34"/>
      <c r="M595" s="174" t="s">
        <v>1</v>
      </c>
      <c r="N595" s="175" t="s">
        <v>42</v>
      </c>
      <c r="O595" s="59"/>
      <c r="P595" s="176">
        <f>O595*H595</f>
        <v>0</v>
      </c>
      <c r="Q595" s="176">
        <v>0</v>
      </c>
      <c r="R595" s="176">
        <f>Q595*H595</f>
        <v>0</v>
      </c>
      <c r="S595" s="176">
        <v>0</v>
      </c>
      <c r="T595" s="177">
        <f>S595*H595</f>
        <v>0</v>
      </c>
      <c r="U595" s="33"/>
      <c r="V595" s="33"/>
      <c r="W595" s="33"/>
      <c r="X595" s="33"/>
      <c r="Y595" s="33"/>
      <c r="Z595" s="33"/>
      <c r="AA595" s="33"/>
      <c r="AB595" s="33"/>
      <c r="AC595" s="33"/>
      <c r="AD595" s="33"/>
      <c r="AE595" s="33"/>
      <c r="AR595" s="178" t="s">
        <v>295</v>
      </c>
      <c r="AT595" s="178" t="s">
        <v>133</v>
      </c>
      <c r="AU595" s="178" t="s">
        <v>86</v>
      </c>
      <c r="AY595" s="18" t="s">
        <v>130</v>
      </c>
      <c r="BE595" s="179">
        <f>IF(N595="základní",J595,0)</f>
        <v>0</v>
      </c>
      <c r="BF595" s="179">
        <f>IF(N595="snížená",J595,0)</f>
        <v>0</v>
      </c>
      <c r="BG595" s="179">
        <f>IF(N595="zákl. přenesená",J595,0)</f>
        <v>0</v>
      </c>
      <c r="BH595" s="179">
        <f>IF(N595="sníž. přenesená",J595,0)</f>
        <v>0</v>
      </c>
      <c r="BI595" s="179">
        <f>IF(N595="nulová",J595,0)</f>
        <v>0</v>
      </c>
      <c r="BJ595" s="18" t="s">
        <v>84</v>
      </c>
      <c r="BK595" s="179">
        <f>ROUND(I595*H595,2)</f>
        <v>0</v>
      </c>
      <c r="BL595" s="18" t="s">
        <v>295</v>
      </c>
      <c r="BM595" s="178" t="s">
        <v>1084</v>
      </c>
    </row>
    <row r="596" spans="1:65" s="13" customFormat="1">
      <c r="B596" s="188"/>
      <c r="D596" s="180" t="s">
        <v>205</v>
      </c>
      <c r="E596" s="189" t="s">
        <v>1</v>
      </c>
      <c r="F596" s="190" t="s">
        <v>1061</v>
      </c>
      <c r="H596" s="191">
        <v>16.7</v>
      </c>
      <c r="I596" s="192"/>
      <c r="L596" s="188"/>
      <c r="M596" s="193"/>
      <c r="N596" s="194"/>
      <c r="O596" s="194"/>
      <c r="P596" s="194"/>
      <c r="Q596" s="194"/>
      <c r="R596" s="194"/>
      <c r="S596" s="194"/>
      <c r="T596" s="195"/>
      <c r="AT596" s="189" t="s">
        <v>205</v>
      </c>
      <c r="AU596" s="189" t="s">
        <v>86</v>
      </c>
      <c r="AV596" s="13" t="s">
        <v>86</v>
      </c>
      <c r="AW596" s="13" t="s">
        <v>32</v>
      </c>
      <c r="AX596" s="13" t="s">
        <v>77</v>
      </c>
      <c r="AY596" s="189" t="s">
        <v>130</v>
      </c>
    </row>
    <row r="597" spans="1:65" s="15" customFormat="1">
      <c r="B597" s="204"/>
      <c r="D597" s="180" t="s">
        <v>205</v>
      </c>
      <c r="E597" s="205" t="s">
        <v>1</v>
      </c>
      <c r="F597" s="206" t="s">
        <v>1066</v>
      </c>
      <c r="H597" s="207">
        <v>16.7</v>
      </c>
      <c r="I597" s="208"/>
      <c r="L597" s="204"/>
      <c r="M597" s="209"/>
      <c r="N597" s="210"/>
      <c r="O597" s="210"/>
      <c r="P597" s="210"/>
      <c r="Q597" s="210"/>
      <c r="R597" s="210"/>
      <c r="S597" s="210"/>
      <c r="T597" s="211"/>
      <c r="AT597" s="205" t="s">
        <v>205</v>
      </c>
      <c r="AU597" s="205" t="s">
        <v>86</v>
      </c>
      <c r="AV597" s="15" t="s">
        <v>144</v>
      </c>
      <c r="AW597" s="15" t="s">
        <v>32</v>
      </c>
      <c r="AX597" s="15" t="s">
        <v>77</v>
      </c>
      <c r="AY597" s="205" t="s">
        <v>130</v>
      </c>
    </row>
    <row r="598" spans="1:65" s="14" customFormat="1">
      <c r="B598" s="196"/>
      <c r="D598" s="180" t="s">
        <v>205</v>
      </c>
      <c r="E598" s="197" t="s">
        <v>1</v>
      </c>
      <c r="F598" s="198" t="s">
        <v>221</v>
      </c>
      <c r="H598" s="199">
        <v>16.7</v>
      </c>
      <c r="I598" s="200"/>
      <c r="L598" s="196"/>
      <c r="M598" s="201"/>
      <c r="N598" s="202"/>
      <c r="O598" s="202"/>
      <c r="P598" s="202"/>
      <c r="Q598" s="202"/>
      <c r="R598" s="202"/>
      <c r="S598" s="202"/>
      <c r="T598" s="203"/>
      <c r="AT598" s="197" t="s">
        <v>205</v>
      </c>
      <c r="AU598" s="197" t="s">
        <v>86</v>
      </c>
      <c r="AV598" s="14" t="s">
        <v>148</v>
      </c>
      <c r="AW598" s="14" t="s">
        <v>32</v>
      </c>
      <c r="AX598" s="14" t="s">
        <v>84</v>
      </c>
      <c r="AY598" s="197" t="s">
        <v>130</v>
      </c>
    </row>
    <row r="599" spans="1:65" s="2" customFormat="1" ht="21.75" customHeight="1">
      <c r="A599" s="33"/>
      <c r="B599" s="166"/>
      <c r="C599" s="167" t="s">
        <v>1085</v>
      </c>
      <c r="D599" s="167" t="s">
        <v>133</v>
      </c>
      <c r="E599" s="168" t="s">
        <v>1086</v>
      </c>
      <c r="F599" s="169" t="s">
        <v>1087</v>
      </c>
      <c r="G599" s="170" t="s">
        <v>214</v>
      </c>
      <c r="H599" s="171">
        <v>16.7</v>
      </c>
      <c r="I599" s="172"/>
      <c r="J599" s="173">
        <f>ROUND(I599*H599,2)</f>
        <v>0</v>
      </c>
      <c r="K599" s="169" t="s">
        <v>137</v>
      </c>
      <c r="L599" s="34"/>
      <c r="M599" s="174" t="s">
        <v>1</v>
      </c>
      <c r="N599" s="175" t="s">
        <v>42</v>
      </c>
      <c r="O599" s="59"/>
      <c r="P599" s="176">
        <f>O599*H599</f>
        <v>0</v>
      </c>
      <c r="Q599" s="176">
        <v>0</v>
      </c>
      <c r="R599" s="176">
        <f>Q599*H599</f>
        <v>0</v>
      </c>
      <c r="S599" s="176">
        <v>0</v>
      </c>
      <c r="T599" s="177">
        <f>S599*H599</f>
        <v>0</v>
      </c>
      <c r="U599" s="33"/>
      <c r="V599" s="33"/>
      <c r="W599" s="33"/>
      <c r="X599" s="33"/>
      <c r="Y599" s="33"/>
      <c r="Z599" s="33"/>
      <c r="AA599" s="33"/>
      <c r="AB599" s="33"/>
      <c r="AC599" s="33"/>
      <c r="AD599" s="33"/>
      <c r="AE599" s="33"/>
      <c r="AR599" s="178" t="s">
        <v>295</v>
      </c>
      <c r="AT599" s="178" t="s">
        <v>133</v>
      </c>
      <c r="AU599" s="178" t="s">
        <v>86</v>
      </c>
      <c r="AY599" s="18" t="s">
        <v>130</v>
      </c>
      <c r="BE599" s="179">
        <f>IF(N599="základní",J599,0)</f>
        <v>0</v>
      </c>
      <c r="BF599" s="179">
        <f>IF(N599="snížená",J599,0)</f>
        <v>0</v>
      </c>
      <c r="BG599" s="179">
        <f>IF(N599="zákl. přenesená",J599,0)</f>
        <v>0</v>
      </c>
      <c r="BH599" s="179">
        <f>IF(N599="sníž. přenesená",J599,0)</f>
        <v>0</v>
      </c>
      <c r="BI599" s="179">
        <f>IF(N599="nulová",J599,0)</f>
        <v>0</v>
      </c>
      <c r="BJ599" s="18" t="s">
        <v>84</v>
      </c>
      <c r="BK599" s="179">
        <f>ROUND(I599*H599,2)</f>
        <v>0</v>
      </c>
      <c r="BL599" s="18" t="s">
        <v>295</v>
      </c>
      <c r="BM599" s="178" t="s">
        <v>1088</v>
      </c>
    </row>
    <row r="600" spans="1:65" s="2" customFormat="1" ht="21.75" customHeight="1">
      <c r="A600" s="33"/>
      <c r="B600" s="166"/>
      <c r="C600" s="167" t="s">
        <v>1089</v>
      </c>
      <c r="D600" s="167" t="s">
        <v>133</v>
      </c>
      <c r="E600" s="168" t="s">
        <v>1090</v>
      </c>
      <c r="F600" s="169" t="s">
        <v>1091</v>
      </c>
      <c r="G600" s="170" t="s">
        <v>214</v>
      </c>
      <c r="H600" s="171">
        <v>16.7</v>
      </c>
      <c r="I600" s="172"/>
      <c r="J600" s="173">
        <f>ROUND(I600*H600,2)</f>
        <v>0</v>
      </c>
      <c r="K600" s="169" t="s">
        <v>1</v>
      </c>
      <c r="L600" s="34"/>
      <c r="M600" s="174" t="s">
        <v>1</v>
      </c>
      <c r="N600" s="175" t="s">
        <v>42</v>
      </c>
      <c r="O600" s="59"/>
      <c r="P600" s="176">
        <f>O600*H600</f>
        <v>0</v>
      </c>
      <c r="Q600" s="176">
        <v>0</v>
      </c>
      <c r="R600" s="176">
        <f>Q600*H600</f>
        <v>0</v>
      </c>
      <c r="S600" s="176">
        <v>0</v>
      </c>
      <c r="T600" s="177">
        <f>S600*H600</f>
        <v>0</v>
      </c>
      <c r="U600" s="33"/>
      <c r="V600" s="33"/>
      <c r="W600" s="33"/>
      <c r="X600" s="33"/>
      <c r="Y600" s="33"/>
      <c r="Z600" s="33"/>
      <c r="AA600" s="33"/>
      <c r="AB600" s="33"/>
      <c r="AC600" s="33"/>
      <c r="AD600" s="33"/>
      <c r="AE600" s="33"/>
      <c r="AR600" s="178" t="s">
        <v>295</v>
      </c>
      <c r="AT600" s="178" t="s">
        <v>133</v>
      </c>
      <c r="AU600" s="178" t="s">
        <v>86</v>
      </c>
      <c r="AY600" s="18" t="s">
        <v>130</v>
      </c>
      <c r="BE600" s="179">
        <f>IF(N600="základní",J600,0)</f>
        <v>0</v>
      </c>
      <c r="BF600" s="179">
        <f>IF(N600="snížená",J600,0)</f>
        <v>0</v>
      </c>
      <c r="BG600" s="179">
        <f>IF(N600="zákl. přenesená",J600,0)</f>
        <v>0</v>
      </c>
      <c r="BH600" s="179">
        <f>IF(N600="sníž. přenesená",J600,0)</f>
        <v>0</v>
      </c>
      <c r="BI600" s="179">
        <f>IF(N600="nulová",J600,0)</f>
        <v>0</v>
      </c>
      <c r="BJ600" s="18" t="s">
        <v>84</v>
      </c>
      <c r="BK600" s="179">
        <f>ROUND(I600*H600,2)</f>
        <v>0</v>
      </c>
      <c r="BL600" s="18" t="s">
        <v>295</v>
      </c>
      <c r="BM600" s="178" t="s">
        <v>1092</v>
      </c>
    </row>
    <row r="601" spans="1:65" s="2" customFormat="1" ht="21.75" customHeight="1">
      <c r="A601" s="33"/>
      <c r="B601" s="166"/>
      <c r="C601" s="167" t="s">
        <v>1093</v>
      </c>
      <c r="D601" s="167" t="s">
        <v>133</v>
      </c>
      <c r="E601" s="168" t="s">
        <v>1094</v>
      </c>
      <c r="F601" s="169" t="s">
        <v>1095</v>
      </c>
      <c r="G601" s="170" t="s">
        <v>233</v>
      </c>
      <c r="H601" s="171">
        <v>0.443</v>
      </c>
      <c r="I601" s="172"/>
      <c r="J601" s="173">
        <f>ROUND(I601*H601,2)</f>
        <v>0</v>
      </c>
      <c r="K601" s="169" t="s">
        <v>137</v>
      </c>
      <c r="L601" s="34"/>
      <c r="M601" s="174" t="s">
        <v>1</v>
      </c>
      <c r="N601" s="175" t="s">
        <v>42</v>
      </c>
      <c r="O601" s="59"/>
      <c r="P601" s="176">
        <f>O601*H601</f>
        <v>0</v>
      </c>
      <c r="Q601" s="176">
        <v>0</v>
      </c>
      <c r="R601" s="176">
        <f>Q601*H601</f>
        <v>0</v>
      </c>
      <c r="S601" s="176">
        <v>0</v>
      </c>
      <c r="T601" s="177">
        <f>S601*H601</f>
        <v>0</v>
      </c>
      <c r="U601" s="33"/>
      <c r="V601" s="33"/>
      <c r="W601" s="33"/>
      <c r="X601" s="33"/>
      <c r="Y601" s="33"/>
      <c r="Z601" s="33"/>
      <c r="AA601" s="33"/>
      <c r="AB601" s="33"/>
      <c r="AC601" s="33"/>
      <c r="AD601" s="33"/>
      <c r="AE601" s="33"/>
      <c r="AR601" s="178" t="s">
        <v>295</v>
      </c>
      <c r="AT601" s="178" t="s">
        <v>133</v>
      </c>
      <c r="AU601" s="178" t="s">
        <v>86</v>
      </c>
      <c r="AY601" s="18" t="s">
        <v>130</v>
      </c>
      <c r="BE601" s="179">
        <f>IF(N601="základní",J601,0)</f>
        <v>0</v>
      </c>
      <c r="BF601" s="179">
        <f>IF(N601="snížená",J601,0)</f>
        <v>0</v>
      </c>
      <c r="BG601" s="179">
        <f>IF(N601="zákl. přenesená",J601,0)</f>
        <v>0</v>
      </c>
      <c r="BH601" s="179">
        <f>IF(N601="sníž. přenesená",J601,0)</f>
        <v>0</v>
      </c>
      <c r="BI601" s="179">
        <f>IF(N601="nulová",J601,0)</f>
        <v>0</v>
      </c>
      <c r="BJ601" s="18" t="s">
        <v>84</v>
      </c>
      <c r="BK601" s="179">
        <f>ROUND(I601*H601,2)</f>
        <v>0</v>
      </c>
      <c r="BL601" s="18" t="s">
        <v>295</v>
      </c>
      <c r="BM601" s="178" t="s">
        <v>1096</v>
      </c>
    </row>
    <row r="602" spans="1:65" s="2" customFormat="1" ht="21.75" customHeight="1">
      <c r="A602" s="33"/>
      <c r="B602" s="166"/>
      <c r="C602" s="167" t="s">
        <v>1097</v>
      </c>
      <c r="D602" s="167" t="s">
        <v>133</v>
      </c>
      <c r="E602" s="168" t="s">
        <v>1098</v>
      </c>
      <c r="F602" s="169" t="s">
        <v>1099</v>
      </c>
      <c r="G602" s="170" t="s">
        <v>233</v>
      </c>
      <c r="H602" s="171">
        <v>0.443</v>
      </c>
      <c r="I602" s="172"/>
      <c r="J602" s="173">
        <f>ROUND(I602*H602,2)</f>
        <v>0</v>
      </c>
      <c r="K602" s="169" t="s">
        <v>137</v>
      </c>
      <c r="L602" s="34"/>
      <c r="M602" s="174" t="s">
        <v>1</v>
      </c>
      <c r="N602" s="175" t="s">
        <v>42</v>
      </c>
      <c r="O602" s="59"/>
      <c r="P602" s="176">
        <f>O602*H602</f>
        <v>0</v>
      </c>
      <c r="Q602" s="176">
        <v>0</v>
      </c>
      <c r="R602" s="176">
        <f>Q602*H602</f>
        <v>0</v>
      </c>
      <c r="S602" s="176">
        <v>0</v>
      </c>
      <c r="T602" s="177">
        <f>S602*H602</f>
        <v>0</v>
      </c>
      <c r="U602" s="33"/>
      <c r="V602" s="33"/>
      <c r="W602" s="33"/>
      <c r="X602" s="33"/>
      <c r="Y602" s="33"/>
      <c r="Z602" s="33"/>
      <c r="AA602" s="33"/>
      <c r="AB602" s="33"/>
      <c r="AC602" s="33"/>
      <c r="AD602" s="33"/>
      <c r="AE602" s="33"/>
      <c r="AR602" s="178" t="s">
        <v>295</v>
      </c>
      <c r="AT602" s="178" t="s">
        <v>133</v>
      </c>
      <c r="AU602" s="178" t="s">
        <v>86</v>
      </c>
      <c r="AY602" s="18" t="s">
        <v>130</v>
      </c>
      <c r="BE602" s="179">
        <f>IF(N602="základní",J602,0)</f>
        <v>0</v>
      </c>
      <c r="BF602" s="179">
        <f>IF(N602="snížená",J602,0)</f>
        <v>0</v>
      </c>
      <c r="BG602" s="179">
        <f>IF(N602="zákl. přenesená",J602,0)</f>
        <v>0</v>
      </c>
      <c r="BH602" s="179">
        <f>IF(N602="sníž. přenesená",J602,0)</f>
        <v>0</v>
      </c>
      <c r="BI602" s="179">
        <f>IF(N602="nulová",J602,0)</f>
        <v>0</v>
      </c>
      <c r="BJ602" s="18" t="s">
        <v>84</v>
      </c>
      <c r="BK602" s="179">
        <f>ROUND(I602*H602,2)</f>
        <v>0</v>
      </c>
      <c r="BL602" s="18" t="s">
        <v>295</v>
      </c>
      <c r="BM602" s="178" t="s">
        <v>1100</v>
      </c>
    </row>
    <row r="603" spans="1:65" s="12" customFormat="1" ht="22.9" customHeight="1">
      <c r="B603" s="153"/>
      <c r="D603" s="154" t="s">
        <v>76</v>
      </c>
      <c r="E603" s="164" t="s">
        <v>1101</v>
      </c>
      <c r="F603" s="164" t="s">
        <v>1102</v>
      </c>
      <c r="I603" s="156"/>
      <c r="J603" s="165">
        <f>BK603</f>
        <v>0</v>
      </c>
      <c r="L603" s="153"/>
      <c r="M603" s="158"/>
      <c r="N603" s="159"/>
      <c r="O603" s="159"/>
      <c r="P603" s="160">
        <f>SUM(P604:P625)</f>
        <v>0</v>
      </c>
      <c r="Q603" s="159"/>
      <c r="R603" s="160">
        <f>SUM(R604:R625)</f>
        <v>0.22604200000000002</v>
      </c>
      <c r="S603" s="159"/>
      <c r="T603" s="161">
        <f>SUM(T604:T625)</f>
        <v>0</v>
      </c>
      <c r="AR603" s="154" t="s">
        <v>86</v>
      </c>
      <c r="AT603" s="162" t="s">
        <v>76</v>
      </c>
      <c r="AU603" s="162" t="s">
        <v>84</v>
      </c>
      <c r="AY603" s="154" t="s">
        <v>130</v>
      </c>
      <c r="BK603" s="163">
        <f>SUM(BK604:BK625)</f>
        <v>0</v>
      </c>
    </row>
    <row r="604" spans="1:65" s="2" customFormat="1" ht="16.5" customHeight="1">
      <c r="A604" s="33"/>
      <c r="B604" s="166"/>
      <c r="C604" s="167" t="s">
        <v>1103</v>
      </c>
      <c r="D604" s="167" t="s">
        <v>133</v>
      </c>
      <c r="E604" s="168" t="s">
        <v>1104</v>
      </c>
      <c r="F604" s="169" t="s">
        <v>1105</v>
      </c>
      <c r="G604" s="170" t="s">
        <v>214</v>
      </c>
      <c r="H604" s="171">
        <v>255</v>
      </c>
      <c r="I604" s="172"/>
      <c r="J604" s="173">
        <f>ROUND(I604*H604,2)</f>
        <v>0</v>
      </c>
      <c r="K604" s="169" t="s">
        <v>137</v>
      </c>
      <c r="L604" s="34"/>
      <c r="M604" s="174" t="s">
        <v>1</v>
      </c>
      <c r="N604" s="175" t="s">
        <v>42</v>
      </c>
      <c r="O604" s="59"/>
      <c r="P604" s="176">
        <f>O604*H604</f>
        <v>0</v>
      </c>
      <c r="Q604" s="176">
        <v>0</v>
      </c>
      <c r="R604" s="176">
        <f>Q604*H604</f>
        <v>0</v>
      </c>
      <c r="S604" s="176">
        <v>0</v>
      </c>
      <c r="T604" s="177">
        <f>S604*H604</f>
        <v>0</v>
      </c>
      <c r="U604" s="33"/>
      <c r="V604" s="33"/>
      <c r="W604" s="33"/>
      <c r="X604" s="33"/>
      <c r="Y604" s="33"/>
      <c r="Z604" s="33"/>
      <c r="AA604" s="33"/>
      <c r="AB604" s="33"/>
      <c r="AC604" s="33"/>
      <c r="AD604" s="33"/>
      <c r="AE604" s="33"/>
      <c r="AR604" s="178" t="s">
        <v>295</v>
      </c>
      <c r="AT604" s="178" t="s">
        <v>133</v>
      </c>
      <c r="AU604" s="178" t="s">
        <v>86</v>
      </c>
      <c r="AY604" s="18" t="s">
        <v>130</v>
      </c>
      <c r="BE604" s="179">
        <f>IF(N604="základní",J604,0)</f>
        <v>0</v>
      </c>
      <c r="BF604" s="179">
        <f>IF(N604="snížená",J604,0)</f>
        <v>0</v>
      </c>
      <c r="BG604" s="179">
        <f>IF(N604="zákl. přenesená",J604,0)</f>
        <v>0</v>
      </c>
      <c r="BH604" s="179">
        <f>IF(N604="sníž. přenesená",J604,0)</f>
        <v>0</v>
      </c>
      <c r="BI604" s="179">
        <f>IF(N604="nulová",J604,0)</f>
        <v>0</v>
      </c>
      <c r="BJ604" s="18" t="s">
        <v>84</v>
      </c>
      <c r="BK604" s="179">
        <f>ROUND(I604*H604,2)</f>
        <v>0</v>
      </c>
      <c r="BL604" s="18" t="s">
        <v>295</v>
      </c>
      <c r="BM604" s="178" t="s">
        <v>1106</v>
      </c>
    </row>
    <row r="605" spans="1:65" s="13" customFormat="1">
      <c r="B605" s="188"/>
      <c r="D605" s="180" t="s">
        <v>205</v>
      </c>
      <c r="E605" s="189" t="s">
        <v>1</v>
      </c>
      <c r="F605" s="190" t="s">
        <v>1107</v>
      </c>
      <c r="H605" s="191">
        <v>255</v>
      </c>
      <c r="I605" s="192"/>
      <c r="L605" s="188"/>
      <c r="M605" s="193"/>
      <c r="N605" s="194"/>
      <c r="O605" s="194"/>
      <c r="P605" s="194"/>
      <c r="Q605" s="194"/>
      <c r="R605" s="194"/>
      <c r="S605" s="194"/>
      <c r="T605" s="195"/>
      <c r="AT605" s="189" t="s">
        <v>205</v>
      </c>
      <c r="AU605" s="189" t="s">
        <v>86</v>
      </c>
      <c r="AV605" s="13" t="s">
        <v>86</v>
      </c>
      <c r="AW605" s="13" t="s">
        <v>32</v>
      </c>
      <c r="AX605" s="13" t="s">
        <v>84</v>
      </c>
      <c r="AY605" s="189" t="s">
        <v>130</v>
      </c>
    </row>
    <row r="606" spans="1:65" s="2" customFormat="1" ht="21.75" customHeight="1">
      <c r="A606" s="33"/>
      <c r="B606" s="166"/>
      <c r="C606" s="167" t="s">
        <v>1108</v>
      </c>
      <c r="D606" s="167" t="s">
        <v>133</v>
      </c>
      <c r="E606" s="168" t="s">
        <v>1109</v>
      </c>
      <c r="F606" s="169" t="s">
        <v>1110</v>
      </c>
      <c r="G606" s="170" t="s">
        <v>214</v>
      </c>
      <c r="H606" s="171">
        <v>70</v>
      </c>
      <c r="I606" s="172"/>
      <c r="J606" s="173">
        <f>ROUND(I606*H606,2)</f>
        <v>0</v>
      </c>
      <c r="K606" s="169" t="s">
        <v>137</v>
      </c>
      <c r="L606" s="34"/>
      <c r="M606" s="174" t="s">
        <v>1</v>
      </c>
      <c r="N606" s="175" t="s">
        <v>42</v>
      </c>
      <c r="O606" s="59"/>
      <c r="P606" s="176">
        <f>O606*H606</f>
        <v>0</v>
      </c>
      <c r="Q606" s="176">
        <v>2.2000000000000001E-4</v>
      </c>
      <c r="R606" s="176">
        <f>Q606*H606</f>
        <v>1.54E-2</v>
      </c>
      <c r="S606" s="176">
        <v>0</v>
      </c>
      <c r="T606" s="177">
        <f>S606*H606</f>
        <v>0</v>
      </c>
      <c r="U606" s="33"/>
      <c r="V606" s="33"/>
      <c r="W606" s="33"/>
      <c r="X606" s="33"/>
      <c r="Y606" s="33"/>
      <c r="Z606" s="33"/>
      <c r="AA606" s="33"/>
      <c r="AB606" s="33"/>
      <c r="AC606" s="33"/>
      <c r="AD606" s="33"/>
      <c r="AE606" s="33"/>
      <c r="AR606" s="178" t="s">
        <v>295</v>
      </c>
      <c r="AT606" s="178" t="s">
        <v>133</v>
      </c>
      <c r="AU606" s="178" t="s">
        <v>86</v>
      </c>
      <c r="AY606" s="18" t="s">
        <v>130</v>
      </c>
      <c r="BE606" s="179">
        <f>IF(N606="základní",J606,0)</f>
        <v>0</v>
      </c>
      <c r="BF606" s="179">
        <f>IF(N606="snížená",J606,0)</f>
        <v>0</v>
      </c>
      <c r="BG606" s="179">
        <f>IF(N606="zákl. přenesená",J606,0)</f>
        <v>0</v>
      </c>
      <c r="BH606" s="179">
        <f>IF(N606="sníž. přenesená",J606,0)</f>
        <v>0</v>
      </c>
      <c r="BI606" s="179">
        <f>IF(N606="nulová",J606,0)</f>
        <v>0</v>
      </c>
      <c r="BJ606" s="18" t="s">
        <v>84</v>
      </c>
      <c r="BK606" s="179">
        <f>ROUND(I606*H606,2)</f>
        <v>0</v>
      </c>
      <c r="BL606" s="18" t="s">
        <v>295</v>
      </c>
      <c r="BM606" s="178" t="s">
        <v>1111</v>
      </c>
    </row>
    <row r="607" spans="1:65" s="13" customFormat="1">
      <c r="B607" s="188"/>
      <c r="D607" s="180" t="s">
        <v>205</v>
      </c>
      <c r="E607" s="189" t="s">
        <v>1</v>
      </c>
      <c r="F607" s="190" t="s">
        <v>1112</v>
      </c>
      <c r="H607" s="191">
        <v>70</v>
      </c>
      <c r="I607" s="192"/>
      <c r="L607" s="188"/>
      <c r="M607" s="193"/>
      <c r="N607" s="194"/>
      <c r="O607" s="194"/>
      <c r="P607" s="194"/>
      <c r="Q607" s="194"/>
      <c r="R607" s="194"/>
      <c r="S607" s="194"/>
      <c r="T607" s="195"/>
      <c r="AT607" s="189" t="s">
        <v>205</v>
      </c>
      <c r="AU607" s="189" t="s">
        <v>86</v>
      </c>
      <c r="AV607" s="13" t="s">
        <v>86</v>
      </c>
      <c r="AW607" s="13" t="s">
        <v>32</v>
      </c>
      <c r="AX607" s="13" t="s">
        <v>77</v>
      </c>
      <c r="AY607" s="189" t="s">
        <v>130</v>
      </c>
    </row>
    <row r="608" spans="1:65" s="14" customFormat="1">
      <c r="B608" s="196"/>
      <c r="D608" s="180" t="s">
        <v>205</v>
      </c>
      <c r="E608" s="197" t="s">
        <v>1</v>
      </c>
      <c r="F608" s="198" t="s">
        <v>221</v>
      </c>
      <c r="H608" s="199">
        <v>70</v>
      </c>
      <c r="I608" s="200"/>
      <c r="L608" s="196"/>
      <c r="M608" s="201"/>
      <c r="N608" s="202"/>
      <c r="O608" s="202"/>
      <c r="P608" s="202"/>
      <c r="Q608" s="202"/>
      <c r="R608" s="202"/>
      <c r="S608" s="202"/>
      <c r="T608" s="203"/>
      <c r="AT608" s="197" t="s">
        <v>205</v>
      </c>
      <c r="AU608" s="197" t="s">
        <v>86</v>
      </c>
      <c r="AV608" s="14" t="s">
        <v>148</v>
      </c>
      <c r="AW608" s="14" t="s">
        <v>32</v>
      </c>
      <c r="AX608" s="14" t="s">
        <v>84</v>
      </c>
      <c r="AY608" s="197" t="s">
        <v>130</v>
      </c>
    </row>
    <row r="609" spans="1:65" s="2" customFormat="1" ht="21.75" customHeight="1">
      <c r="A609" s="33"/>
      <c r="B609" s="166"/>
      <c r="C609" s="167" t="s">
        <v>1113</v>
      </c>
      <c r="D609" s="167" t="s">
        <v>133</v>
      </c>
      <c r="E609" s="168" t="s">
        <v>1114</v>
      </c>
      <c r="F609" s="169" t="s">
        <v>1115</v>
      </c>
      <c r="G609" s="170" t="s">
        <v>214</v>
      </c>
      <c r="H609" s="171">
        <v>185</v>
      </c>
      <c r="I609" s="172"/>
      <c r="J609" s="173">
        <f>ROUND(I609*H609,2)</f>
        <v>0</v>
      </c>
      <c r="K609" s="169" t="s">
        <v>137</v>
      </c>
      <c r="L609" s="34"/>
      <c r="M609" s="174" t="s">
        <v>1</v>
      </c>
      <c r="N609" s="175" t="s">
        <v>42</v>
      </c>
      <c r="O609" s="59"/>
      <c r="P609" s="176">
        <f>O609*H609</f>
        <v>0</v>
      </c>
      <c r="Q609" s="176">
        <v>1.3999999999999999E-4</v>
      </c>
      <c r="R609" s="176">
        <f>Q609*H609</f>
        <v>2.5899999999999999E-2</v>
      </c>
      <c r="S609" s="176">
        <v>0</v>
      </c>
      <c r="T609" s="177">
        <f>S609*H609</f>
        <v>0</v>
      </c>
      <c r="U609" s="33"/>
      <c r="V609" s="33"/>
      <c r="W609" s="33"/>
      <c r="X609" s="33"/>
      <c r="Y609" s="33"/>
      <c r="Z609" s="33"/>
      <c r="AA609" s="33"/>
      <c r="AB609" s="33"/>
      <c r="AC609" s="33"/>
      <c r="AD609" s="33"/>
      <c r="AE609" s="33"/>
      <c r="AR609" s="178" t="s">
        <v>295</v>
      </c>
      <c r="AT609" s="178" t="s">
        <v>133</v>
      </c>
      <c r="AU609" s="178" t="s">
        <v>86</v>
      </c>
      <c r="AY609" s="18" t="s">
        <v>130</v>
      </c>
      <c r="BE609" s="179">
        <f>IF(N609="základní",J609,0)</f>
        <v>0</v>
      </c>
      <c r="BF609" s="179">
        <f>IF(N609="snížená",J609,0)</f>
        <v>0</v>
      </c>
      <c r="BG609" s="179">
        <f>IF(N609="zákl. přenesená",J609,0)</f>
        <v>0</v>
      </c>
      <c r="BH609" s="179">
        <f>IF(N609="sníž. přenesená",J609,0)</f>
        <v>0</v>
      </c>
      <c r="BI609" s="179">
        <f>IF(N609="nulová",J609,0)</f>
        <v>0</v>
      </c>
      <c r="BJ609" s="18" t="s">
        <v>84</v>
      </c>
      <c r="BK609" s="179">
        <f>ROUND(I609*H609,2)</f>
        <v>0</v>
      </c>
      <c r="BL609" s="18" t="s">
        <v>295</v>
      </c>
      <c r="BM609" s="178" t="s">
        <v>1116</v>
      </c>
    </row>
    <row r="610" spans="1:65" s="2" customFormat="1" ht="19.5">
      <c r="A610" s="33"/>
      <c r="B610" s="34"/>
      <c r="C610" s="33"/>
      <c r="D610" s="180" t="s">
        <v>143</v>
      </c>
      <c r="E610" s="33"/>
      <c r="F610" s="181" t="s">
        <v>1117</v>
      </c>
      <c r="G610" s="33"/>
      <c r="H610" s="33"/>
      <c r="I610" s="102"/>
      <c r="J610" s="33"/>
      <c r="K610" s="33"/>
      <c r="L610" s="34"/>
      <c r="M610" s="182"/>
      <c r="N610" s="183"/>
      <c r="O610" s="59"/>
      <c r="P610" s="59"/>
      <c r="Q610" s="59"/>
      <c r="R610" s="59"/>
      <c r="S610" s="59"/>
      <c r="T610" s="60"/>
      <c r="U610" s="33"/>
      <c r="V610" s="33"/>
      <c r="W610" s="33"/>
      <c r="X610" s="33"/>
      <c r="Y610" s="33"/>
      <c r="Z610" s="33"/>
      <c r="AA610" s="33"/>
      <c r="AB610" s="33"/>
      <c r="AC610" s="33"/>
      <c r="AD610" s="33"/>
      <c r="AE610" s="33"/>
      <c r="AT610" s="18" t="s">
        <v>143</v>
      </c>
      <c r="AU610" s="18" t="s">
        <v>86</v>
      </c>
    </row>
    <row r="611" spans="1:65" s="13" customFormat="1">
      <c r="B611" s="188"/>
      <c r="D611" s="180" t="s">
        <v>205</v>
      </c>
      <c r="E611" s="189" t="s">
        <v>1</v>
      </c>
      <c r="F611" s="190" t="s">
        <v>1118</v>
      </c>
      <c r="H611" s="191">
        <v>5.3760000000000003</v>
      </c>
      <c r="I611" s="192"/>
      <c r="L611" s="188"/>
      <c r="M611" s="193"/>
      <c r="N611" s="194"/>
      <c r="O611" s="194"/>
      <c r="P611" s="194"/>
      <c r="Q611" s="194"/>
      <c r="R611" s="194"/>
      <c r="S611" s="194"/>
      <c r="T611" s="195"/>
      <c r="AT611" s="189" t="s">
        <v>205</v>
      </c>
      <c r="AU611" s="189" t="s">
        <v>86</v>
      </c>
      <c r="AV611" s="13" t="s">
        <v>86</v>
      </c>
      <c r="AW611" s="13" t="s">
        <v>32</v>
      </c>
      <c r="AX611" s="13" t="s">
        <v>77</v>
      </c>
      <c r="AY611" s="189" t="s">
        <v>130</v>
      </c>
    </row>
    <row r="612" spans="1:65" s="13" customFormat="1">
      <c r="B612" s="188"/>
      <c r="D612" s="180" t="s">
        <v>205</v>
      </c>
      <c r="E612" s="189" t="s">
        <v>1</v>
      </c>
      <c r="F612" s="190" t="s">
        <v>1119</v>
      </c>
      <c r="H612" s="191">
        <v>20.736000000000001</v>
      </c>
      <c r="I612" s="192"/>
      <c r="L612" s="188"/>
      <c r="M612" s="193"/>
      <c r="N612" s="194"/>
      <c r="O612" s="194"/>
      <c r="P612" s="194"/>
      <c r="Q612" s="194"/>
      <c r="R612" s="194"/>
      <c r="S612" s="194"/>
      <c r="T612" s="195"/>
      <c r="AT612" s="189" t="s">
        <v>205</v>
      </c>
      <c r="AU612" s="189" t="s">
        <v>86</v>
      </c>
      <c r="AV612" s="13" t="s">
        <v>86</v>
      </c>
      <c r="AW612" s="13" t="s">
        <v>32</v>
      </c>
      <c r="AX612" s="13" t="s">
        <v>77</v>
      </c>
      <c r="AY612" s="189" t="s">
        <v>130</v>
      </c>
    </row>
    <row r="613" spans="1:65" s="13" customFormat="1">
      <c r="B613" s="188"/>
      <c r="D613" s="180" t="s">
        <v>205</v>
      </c>
      <c r="E613" s="189" t="s">
        <v>1</v>
      </c>
      <c r="F613" s="190" t="s">
        <v>1120</v>
      </c>
      <c r="H613" s="191">
        <v>28.032</v>
      </c>
      <c r="I613" s="192"/>
      <c r="L613" s="188"/>
      <c r="M613" s="193"/>
      <c r="N613" s="194"/>
      <c r="O613" s="194"/>
      <c r="P613" s="194"/>
      <c r="Q613" s="194"/>
      <c r="R613" s="194"/>
      <c r="S613" s="194"/>
      <c r="T613" s="195"/>
      <c r="AT613" s="189" t="s">
        <v>205</v>
      </c>
      <c r="AU613" s="189" t="s">
        <v>86</v>
      </c>
      <c r="AV613" s="13" t="s">
        <v>86</v>
      </c>
      <c r="AW613" s="13" t="s">
        <v>32</v>
      </c>
      <c r="AX613" s="13" t="s">
        <v>77</v>
      </c>
      <c r="AY613" s="189" t="s">
        <v>130</v>
      </c>
    </row>
    <row r="614" spans="1:65" s="13" customFormat="1">
      <c r="B614" s="188"/>
      <c r="D614" s="180" t="s">
        <v>205</v>
      </c>
      <c r="E614" s="189" t="s">
        <v>1</v>
      </c>
      <c r="F614" s="190" t="s">
        <v>1121</v>
      </c>
      <c r="H614" s="191">
        <v>130.85599999999999</v>
      </c>
      <c r="I614" s="192"/>
      <c r="L614" s="188"/>
      <c r="M614" s="193"/>
      <c r="N614" s="194"/>
      <c r="O614" s="194"/>
      <c r="P614" s="194"/>
      <c r="Q614" s="194"/>
      <c r="R614" s="194"/>
      <c r="S614" s="194"/>
      <c r="T614" s="195"/>
      <c r="AT614" s="189" t="s">
        <v>205</v>
      </c>
      <c r="AU614" s="189" t="s">
        <v>86</v>
      </c>
      <c r="AV614" s="13" t="s">
        <v>86</v>
      </c>
      <c r="AW614" s="13" t="s">
        <v>32</v>
      </c>
      <c r="AX614" s="13" t="s">
        <v>77</v>
      </c>
      <c r="AY614" s="189" t="s">
        <v>130</v>
      </c>
    </row>
    <row r="615" spans="1:65" s="14" customFormat="1">
      <c r="B615" s="196"/>
      <c r="D615" s="180" t="s">
        <v>205</v>
      </c>
      <c r="E615" s="197" t="s">
        <v>1</v>
      </c>
      <c r="F615" s="198" t="s">
        <v>221</v>
      </c>
      <c r="H615" s="199">
        <v>185</v>
      </c>
      <c r="I615" s="200"/>
      <c r="L615" s="196"/>
      <c r="M615" s="201"/>
      <c r="N615" s="202"/>
      <c r="O615" s="202"/>
      <c r="P615" s="202"/>
      <c r="Q615" s="202"/>
      <c r="R615" s="202"/>
      <c r="S615" s="202"/>
      <c r="T615" s="203"/>
      <c r="AT615" s="197" t="s">
        <v>205</v>
      </c>
      <c r="AU615" s="197" t="s">
        <v>86</v>
      </c>
      <c r="AV615" s="14" t="s">
        <v>148</v>
      </c>
      <c r="AW615" s="14" t="s">
        <v>32</v>
      </c>
      <c r="AX615" s="14" t="s">
        <v>84</v>
      </c>
      <c r="AY615" s="197" t="s">
        <v>130</v>
      </c>
    </row>
    <row r="616" spans="1:65" s="2" customFormat="1" ht="21.75" customHeight="1">
      <c r="A616" s="33"/>
      <c r="B616" s="166"/>
      <c r="C616" s="167" t="s">
        <v>1122</v>
      </c>
      <c r="D616" s="167" t="s">
        <v>133</v>
      </c>
      <c r="E616" s="168" t="s">
        <v>1123</v>
      </c>
      <c r="F616" s="169" t="s">
        <v>1124</v>
      </c>
      <c r="G616" s="170" t="s">
        <v>214</v>
      </c>
      <c r="H616" s="171">
        <v>185</v>
      </c>
      <c r="I616" s="172"/>
      <c r="J616" s="173">
        <f>ROUND(I616*H616,2)</f>
        <v>0</v>
      </c>
      <c r="K616" s="169" t="s">
        <v>137</v>
      </c>
      <c r="L616" s="34"/>
      <c r="M616" s="174" t="s">
        <v>1</v>
      </c>
      <c r="N616" s="175" t="s">
        <v>42</v>
      </c>
      <c r="O616" s="59"/>
      <c r="P616" s="176">
        <f>O616*H616</f>
        <v>0</v>
      </c>
      <c r="Q616" s="176">
        <v>2.2000000000000001E-4</v>
      </c>
      <c r="R616" s="176">
        <f>Q616*H616</f>
        <v>4.07E-2</v>
      </c>
      <c r="S616" s="176">
        <v>0</v>
      </c>
      <c r="T616" s="177">
        <f>S616*H616</f>
        <v>0</v>
      </c>
      <c r="U616" s="33"/>
      <c r="V616" s="33"/>
      <c r="W616" s="33"/>
      <c r="X616" s="33"/>
      <c r="Y616" s="33"/>
      <c r="Z616" s="33"/>
      <c r="AA616" s="33"/>
      <c r="AB616" s="33"/>
      <c r="AC616" s="33"/>
      <c r="AD616" s="33"/>
      <c r="AE616" s="33"/>
      <c r="AR616" s="178" t="s">
        <v>295</v>
      </c>
      <c r="AT616" s="178" t="s">
        <v>133</v>
      </c>
      <c r="AU616" s="178" t="s">
        <v>86</v>
      </c>
      <c r="AY616" s="18" t="s">
        <v>130</v>
      </c>
      <c r="BE616" s="179">
        <f>IF(N616="základní",J616,0)</f>
        <v>0</v>
      </c>
      <c r="BF616" s="179">
        <f>IF(N616="snížená",J616,0)</f>
        <v>0</v>
      </c>
      <c r="BG616" s="179">
        <f>IF(N616="zákl. přenesená",J616,0)</f>
        <v>0</v>
      </c>
      <c r="BH616" s="179">
        <f>IF(N616="sníž. přenesená",J616,0)</f>
        <v>0</v>
      </c>
      <c r="BI616" s="179">
        <f>IF(N616="nulová",J616,0)</f>
        <v>0</v>
      </c>
      <c r="BJ616" s="18" t="s">
        <v>84</v>
      </c>
      <c r="BK616" s="179">
        <f>ROUND(I616*H616,2)</f>
        <v>0</v>
      </c>
      <c r="BL616" s="18" t="s">
        <v>295</v>
      </c>
      <c r="BM616" s="178" t="s">
        <v>1125</v>
      </c>
    </row>
    <row r="617" spans="1:65" s="2" customFormat="1" ht="21.75" customHeight="1">
      <c r="A617" s="33"/>
      <c r="B617" s="166"/>
      <c r="C617" s="167" t="s">
        <v>1126</v>
      </c>
      <c r="D617" s="167" t="s">
        <v>133</v>
      </c>
      <c r="E617" s="168" t="s">
        <v>1127</v>
      </c>
      <c r="F617" s="169" t="s">
        <v>1128</v>
      </c>
      <c r="G617" s="170" t="s">
        <v>214</v>
      </c>
      <c r="H617" s="171">
        <v>24</v>
      </c>
      <c r="I617" s="172"/>
      <c r="J617" s="173">
        <f>ROUND(I617*H617,2)</f>
        <v>0</v>
      </c>
      <c r="K617" s="169" t="s">
        <v>137</v>
      </c>
      <c r="L617" s="34"/>
      <c r="M617" s="174" t="s">
        <v>1</v>
      </c>
      <c r="N617" s="175" t="s">
        <v>42</v>
      </c>
      <c r="O617" s="59"/>
      <c r="P617" s="176">
        <f>O617*H617</f>
        <v>0</v>
      </c>
      <c r="Q617" s="176">
        <v>8.0000000000000007E-5</v>
      </c>
      <c r="R617" s="176">
        <f>Q617*H617</f>
        <v>1.9200000000000003E-3</v>
      </c>
      <c r="S617" s="176">
        <v>0</v>
      </c>
      <c r="T617" s="177">
        <f>S617*H617</f>
        <v>0</v>
      </c>
      <c r="U617" s="33"/>
      <c r="V617" s="33"/>
      <c r="W617" s="33"/>
      <c r="X617" s="33"/>
      <c r="Y617" s="33"/>
      <c r="Z617" s="33"/>
      <c r="AA617" s="33"/>
      <c r="AB617" s="33"/>
      <c r="AC617" s="33"/>
      <c r="AD617" s="33"/>
      <c r="AE617" s="33"/>
      <c r="AR617" s="178" t="s">
        <v>295</v>
      </c>
      <c r="AT617" s="178" t="s">
        <v>133</v>
      </c>
      <c r="AU617" s="178" t="s">
        <v>86</v>
      </c>
      <c r="AY617" s="18" t="s">
        <v>130</v>
      </c>
      <c r="BE617" s="179">
        <f>IF(N617="základní",J617,0)</f>
        <v>0</v>
      </c>
      <c r="BF617" s="179">
        <f>IF(N617="snížená",J617,0)</f>
        <v>0</v>
      </c>
      <c r="BG617" s="179">
        <f>IF(N617="zákl. přenesená",J617,0)</f>
        <v>0</v>
      </c>
      <c r="BH617" s="179">
        <f>IF(N617="sníž. přenesená",J617,0)</f>
        <v>0</v>
      </c>
      <c r="BI617" s="179">
        <f>IF(N617="nulová",J617,0)</f>
        <v>0</v>
      </c>
      <c r="BJ617" s="18" t="s">
        <v>84</v>
      </c>
      <c r="BK617" s="179">
        <f>ROUND(I617*H617,2)</f>
        <v>0</v>
      </c>
      <c r="BL617" s="18" t="s">
        <v>295</v>
      </c>
      <c r="BM617" s="178" t="s">
        <v>1129</v>
      </c>
    </row>
    <row r="618" spans="1:65" s="13" customFormat="1">
      <c r="B618" s="188"/>
      <c r="D618" s="180" t="s">
        <v>205</v>
      </c>
      <c r="E618" s="189" t="s">
        <v>1</v>
      </c>
      <c r="F618" s="190" t="s">
        <v>1130</v>
      </c>
      <c r="H618" s="191">
        <v>24</v>
      </c>
      <c r="I618" s="192"/>
      <c r="L618" s="188"/>
      <c r="M618" s="193"/>
      <c r="N618" s="194"/>
      <c r="O618" s="194"/>
      <c r="P618" s="194"/>
      <c r="Q618" s="194"/>
      <c r="R618" s="194"/>
      <c r="S618" s="194"/>
      <c r="T618" s="195"/>
      <c r="AT618" s="189" t="s">
        <v>205</v>
      </c>
      <c r="AU618" s="189" t="s">
        <v>86</v>
      </c>
      <c r="AV618" s="13" t="s">
        <v>86</v>
      </c>
      <c r="AW618" s="13" t="s">
        <v>32</v>
      </c>
      <c r="AX618" s="13" t="s">
        <v>84</v>
      </c>
      <c r="AY618" s="189" t="s">
        <v>130</v>
      </c>
    </row>
    <row r="619" spans="1:65" s="2" customFormat="1" ht="21.75" customHeight="1">
      <c r="A619" s="33"/>
      <c r="B619" s="166"/>
      <c r="C619" s="167" t="s">
        <v>1131</v>
      </c>
      <c r="D619" s="167" t="s">
        <v>133</v>
      </c>
      <c r="E619" s="168" t="s">
        <v>1132</v>
      </c>
      <c r="F619" s="169" t="s">
        <v>1133</v>
      </c>
      <c r="G619" s="170" t="s">
        <v>214</v>
      </c>
      <c r="H619" s="171">
        <v>24</v>
      </c>
      <c r="I619" s="172"/>
      <c r="J619" s="173">
        <f>ROUND(I619*H619,2)</f>
        <v>0</v>
      </c>
      <c r="K619" s="169" t="s">
        <v>137</v>
      </c>
      <c r="L619" s="34"/>
      <c r="M619" s="174" t="s">
        <v>1</v>
      </c>
      <c r="N619" s="175" t="s">
        <v>42</v>
      </c>
      <c r="O619" s="59"/>
      <c r="P619" s="176">
        <f>O619*H619</f>
        <v>0</v>
      </c>
      <c r="Q619" s="176">
        <v>1.3999999999999999E-4</v>
      </c>
      <c r="R619" s="176">
        <f>Q619*H619</f>
        <v>3.3599999999999997E-3</v>
      </c>
      <c r="S619" s="176">
        <v>0</v>
      </c>
      <c r="T619" s="177">
        <f>S619*H619</f>
        <v>0</v>
      </c>
      <c r="U619" s="33"/>
      <c r="V619" s="33"/>
      <c r="W619" s="33"/>
      <c r="X619" s="33"/>
      <c r="Y619" s="33"/>
      <c r="Z619" s="33"/>
      <c r="AA619" s="33"/>
      <c r="AB619" s="33"/>
      <c r="AC619" s="33"/>
      <c r="AD619" s="33"/>
      <c r="AE619" s="33"/>
      <c r="AR619" s="178" t="s">
        <v>295</v>
      </c>
      <c r="AT619" s="178" t="s">
        <v>133</v>
      </c>
      <c r="AU619" s="178" t="s">
        <v>86</v>
      </c>
      <c r="AY619" s="18" t="s">
        <v>130</v>
      </c>
      <c r="BE619" s="179">
        <f>IF(N619="základní",J619,0)</f>
        <v>0</v>
      </c>
      <c r="BF619" s="179">
        <f>IF(N619="snížená",J619,0)</f>
        <v>0</v>
      </c>
      <c r="BG619" s="179">
        <f>IF(N619="zákl. přenesená",J619,0)</f>
        <v>0</v>
      </c>
      <c r="BH619" s="179">
        <f>IF(N619="sníž. přenesená",J619,0)</f>
        <v>0</v>
      </c>
      <c r="BI619" s="179">
        <f>IF(N619="nulová",J619,0)</f>
        <v>0</v>
      </c>
      <c r="BJ619" s="18" t="s">
        <v>84</v>
      </c>
      <c r="BK619" s="179">
        <f>ROUND(I619*H619,2)</f>
        <v>0</v>
      </c>
      <c r="BL619" s="18" t="s">
        <v>295</v>
      </c>
      <c r="BM619" s="178" t="s">
        <v>1134</v>
      </c>
    </row>
    <row r="620" spans="1:65" s="2" customFormat="1" ht="21.75" customHeight="1">
      <c r="A620" s="33"/>
      <c r="B620" s="166"/>
      <c r="C620" s="167" t="s">
        <v>1135</v>
      </c>
      <c r="D620" s="167" t="s">
        <v>133</v>
      </c>
      <c r="E620" s="168" t="s">
        <v>1136</v>
      </c>
      <c r="F620" s="169" t="s">
        <v>1137</v>
      </c>
      <c r="G620" s="170" t="s">
        <v>214</v>
      </c>
      <c r="H620" s="171">
        <v>24</v>
      </c>
      <c r="I620" s="172"/>
      <c r="J620" s="173">
        <f>ROUND(I620*H620,2)</f>
        <v>0</v>
      </c>
      <c r="K620" s="169" t="s">
        <v>137</v>
      </c>
      <c r="L620" s="34"/>
      <c r="M620" s="174" t="s">
        <v>1</v>
      </c>
      <c r="N620" s="175" t="s">
        <v>42</v>
      </c>
      <c r="O620" s="59"/>
      <c r="P620" s="176">
        <f>O620*H620</f>
        <v>0</v>
      </c>
      <c r="Q620" s="176">
        <v>1.2E-4</v>
      </c>
      <c r="R620" s="176">
        <f>Q620*H620</f>
        <v>2.8800000000000002E-3</v>
      </c>
      <c r="S620" s="176">
        <v>0</v>
      </c>
      <c r="T620" s="177">
        <f>S620*H620</f>
        <v>0</v>
      </c>
      <c r="U620" s="33"/>
      <c r="V620" s="33"/>
      <c r="W620" s="33"/>
      <c r="X620" s="33"/>
      <c r="Y620" s="33"/>
      <c r="Z620" s="33"/>
      <c r="AA620" s="33"/>
      <c r="AB620" s="33"/>
      <c r="AC620" s="33"/>
      <c r="AD620" s="33"/>
      <c r="AE620" s="33"/>
      <c r="AR620" s="178" t="s">
        <v>295</v>
      </c>
      <c r="AT620" s="178" t="s">
        <v>133</v>
      </c>
      <c r="AU620" s="178" t="s">
        <v>86</v>
      </c>
      <c r="AY620" s="18" t="s">
        <v>130</v>
      </c>
      <c r="BE620" s="179">
        <f>IF(N620="základní",J620,0)</f>
        <v>0</v>
      </c>
      <c r="BF620" s="179">
        <f>IF(N620="snížená",J620,0)</f>
        <v>0</v>
      </c>
      <c r="BG620" s="179">
        <f>IF(N620="zákl. přenesená",J620,0)</f>
        <v>0</v>
      </c>
      <c r="BH620" s="179">
        <f>IF(N620="sníž. přenesená",J620,0)</f>
        <v>0</v>
      </c>
      <c r="BI620" s="179">
        <f>IF(N620="nulová",J620,0)</f>
        <v>0</v>
      </c>
      <c r="BJ620" s="18" t="s">
        <v>84</v>
      </c>
      <c r="BK620" s="179">
        <f>ROUND(I620*H620,2)</f>
        <v>0</v>
      </c>
      <c r="BL620" s="18" t="s">
        <v>295</v>
      </c>
      <c r="BM620" s="178" t="s">
        <v>1138</v>
      </c>
    </row>
    <row r="621" spans="1:65" s="2" customFormat="1" ht="21.75" customHeight="1">
      <c r="A621" s="33"/>
      <c r="B621" s="166"/>
      <c r="C621" s="167" t="s">
        <v>1139</v>
      </c>
      <c r="D621" s="167" t="s">
        <v>133</v>
      </c>
      <c r="E621" s="168" t="s">
        <v>1140</v>
      </c>
      <c r="F621" s="169" t="s">
        <v>1141</v>
      </c>
      <c r="G621" s="170" t="s">
        <v>214</v>
      </c>
      <c r="H621" s="171">
        <v>24</v>
      </c>
      <c r="I621" s="172"/>
      <c r="J621" s="173">
        <f>ROUND(I621*H621,2)</f>
        <v>0</v>
      </c>
      <c r="K621" s="169" t="s">
        <v>137</v>
      </c>
      <c r="L621" s="34"/>
      <c r="M621" s="174" t="s">
        <v>1</v>
      </c>
      <c r="N621" s="175" t="s">
        <v>42</v>
      </c>
      <c r="O621" s="59"/>
      <c r="P621" s="176">
        <f>O621*H621</f>
        <v>0</v>
      </c>
      <c r="Q621" s="176">
        <v>1.2E-4</v>
      </c>
      <c r="R621" s="176">
        <f>Q621*H621</f>
        <v>2.8800000000000002E-3</v>
      </c>
      <c r="S621" s="176">
        <v>0</v>
      </c>
      <c r="T621" s="177">
        <f>S621*H621</f>
        <v>0</v>
      </c>
      <c r="U621" s="33"/>
      <c r="V621" s="33"/>
      <c r="W621" s="33"/>
      <c r="X621" s="33"/>
      <c r="Y621" s="33"/>
      <c r="Z621" s="33"/>
      <c r="AA621" s="33"/>
      <c r="AB621" s="33"/>
      <c r="AC621" s="33"/>
      <c r="AD621" s="33"/>
      <c r="AE621" s="33"/>
      <c r="AR621" s="178" t="s">
        <v>295</v>
      </c>
      <c r="AT621" s="178" t="s">
        <v>133</v>
      </c>
      <c r="AU621" s="178" t="s">
        <v>86</v>
      </c>
      <c r="AY621" s="18" t="s">
        <v>130</v>
      </c>
      <c r="BE621" s="179">
        <f>IF(N621="základní",J621,0)</f>
        <v>0</v>
      </c>
      <c r="BF621" s="179">
        <f>IF(N621="snížená",J621,0)</f>
        <v>0</v>
      </c>
      <c r="BG621" s="179">
        <f>IF(N621="zákl. přenesená",J621,0)</f>
        <v>0</v>
      </c>
      <c r="BH621" s="179">
        <f>IF(N621="sníž. přenesená",J621,0)</f>
        <v>0</v>
      </c>
      <c r="BI621" s="179">
        <f>IF(N621="nulová",J621,0)</f>
        <v>0</v>
      </c>
      <c r="BJ621" s="18" t="s">
        <v>84</v>
      </c>
      <c r="BK621" s="179">
        <f>ROUND(I621*H621,2)</f>
        <v>0</v>
      </c>
      <c r="BL621" s="18" t="s">
        <v>295</v>
      </c>
      <c r="BM621" s="178" t="s">
        <v>1142</v>
      </c>
    </row>
    <row r="622" spans="1:65" s="2" customFormat="1" ht="21.75" customHeight="1">
      <c r="A622" s="33"/>
      <c r="B622" s="166"/>
      <c r="C622" s="167" t="s">
        <v>1143</v>
      </c>
      <c r="D622" s="167" t="s">
        <v>133</v>
      </c>
      <c r="E622" s="168" t="s">
        <v>1144</v>
      </c>
      <c r="F622" s="169" t="s">
        <v>1145</v>
      </c>
      <c r="G622" s="170" t="s">
        <v>214</v>
      </c>
      <c r="H622" s="171">
        <v>123.15</v>
      </c>
      <c r="I622" s="172"/>
      <c r="J622" s="173">
        <f>ROUND(I622*H622,2)</f>
        <v>0</v>
      </c>
      <c r="K622" s="169" t="s">
        <v>137</v>
      </c>
      <c r="L622" s="34"/>
      <c r="M622" s="174" t="s">
        <v>1</v>
      </c>
      <c r="N622" s="175" t="s">
        <v>42</v>
      </c>
      <c r="O622" s="59"/>
      <c r="P622" s="176">
        <f>O622*H622</f>
        <v>0</v>
      </c>
      <c r="Q622" s="176">
        <v>3.6000000000000002E-4</v>
      </c>
      <c r="R622" s="176">
        <f>Q622*H622</f>
        <v>4.4334000000000005E-2</v>
      </c>
      <c r="S622" s="176">
        <v>0</v>
      </c>
      <c r="T622" s="177">
        <f>S622*H622</f>
        <v>0</v>
      </c>
      <c r="U622" s="33"/>
      <c r="V622" s="33"/>
      <c r="W622" s="33"/>
      <c r="X622" s="33"/>
      <c r="Y622" s="33"/>
      <c r="Z622" s="33"/>
      <c r="AA622" s="33"/>
      <c r="AB622" s="33"/>
      <c r="AC622" s="33"/>
      <c r="AD622" s="33"/>
      <c r="AE622" s="33"/>
      <c r="AR622" s="178" t="s">
        <v>295</v>
      </c>
      <c r="AT622" s="178" t="s">
        <v>133</v>
      </c>
      <c r="AU622" s="178" t="s">
        <v>86</v>
      </c>
      <c r="AY622" s="18" t="s">
        <v>130</v>
      </c>
      <c r="BE622" s="179">
        <f>IF(N622="základní",J622,0)</f>
        <v>0</v>
      </c>
      <c r="BF622" s="179">
        <f>IF(N622="snížená",J622,0)</f>
        <v>0</v>
      </c>
      <c r="BG622" s="179">
        <f>IF(N622="zákl. přenesená",J622,0)</f>
        <v>0</v>
      </c>
      <c r="BH622" s="179">
        <f>IF(N622="sníž. přenesená",J622,0)</f>
        <v>0</v>
      </c>
      <c r="BI622" s="179">
        <f>IF(N622="nulová",J622,0)</f>
        <v>0</v>
      </c>
      <c r="BJ622" s="18" t="s">
        <v>84</v>
      </c>
      <c r="BK622" s="179">
        <f>ROUND(I622*H622,2)</f>
        <v>0</v>
      </c>
      <c r="BL622" s="18" t="s">
        <v>295</v>
      </c>
      <c r="BM622" s="178" t="s">
        <v>1146</v>
      </c>
    </row>
    <row r="623" spans="1:65" s="13" customFormat="1">
      <c r="B623" s="188"/>
      <c r="D623" s="180" t="s">
        <v>205</v>
      </c>
      <c r="E623" s="189" t="s">
        <v>1</v>
      </c>
      <c r="F623" s="190" t="s">
        <v>610</v>
      </c>
      <c r="H623" s="191">
        <v>123.15</v>
      </c>
      <c r="I623" s="192"/>
      <c r="L623" s="188"/>
      <c r="M623" s="193"/>
      <c r="N623" s="194"/>
      <c r="O623" s="194"/>
      <c r="P623" s="194"/>
      <c r="Q623" s="194"/>
      <c r="R623" s="194"/>
      <c r="S623" s="194"/>
      <c r="T623" s="195"/>
      <c r="AT623" s="189" t="s">
        <v>205</v>
      </c>
      <c r="AU623" s="189" t="s">
        <v>86</v>
      </c>
      <c r="AV623" s="13" t="s">
        <v>86</v>
      </c>
      <c r="AW623" s="13" t="s">
        <v>32</v>
      </c>
      <c r="AX623" s="13" t="s">
        <v>84</v>
      </c>
      <c r="AY623" s="189" t="s">
        <v>130</v>
      </c>
    </row>
    <row r="624" spans="1:65" s="2" customFormat="1" ht="16.5" customHeight="1">
      <c r="A624" s="33"/>
      <c r="B624" s="166"/>
      <c r="C624" s="167" t="s">
        <v>1147</v>
      </c>
      <c r="D624" s="167" t="s">
        <v>133</v>
      </c>
      <c r="E624" s="168" t="s">
        <v>1148</v>
      </c>
      <c r="F624" s="169" t="s">
        <v>1149</v>
      </c>
      <c r="G624" s="170" t="s">
        <v>214</v>
      </c>
      <c r="H624" s="171">
        <v>123.15</v>
      </c>
      <c r="I624" s="172"/>
      <c r="J624" s="173">
        <f>ROUND(I624*H624,2)</f>
        <v>0</v>
      </c>
      <c r="K624" s="169" t="s">
        <v>137</v>
      </c>
      <c r="L624" s="34"/>
      <c r="M624" s="174" t="s">
        <v>1</v>
      </c>
      <c r="N624" s="175" t="s">
        <v>42</v>
      </c>
      <c r="O624" s="59"/>
      <c r="P624" s="176">
        <f>O624*H624</f>
        <v>0</v>
      </c>
      <c r="Q624" s="176">
        <v>7.2000000000000005E-4</v>
      </c>
      <c r="R624" s="176">
        <f>Q624*H624</f>
        <v>8.8668000000000011E-2</v>
      </c>
      <c r="S624" s="176">
        <v>0</v>
      </c>
      <c r="T624" s="177">
        <f>S624*H624</f>
        <v>0</v>
      </c>
      <c r="U624" s="33"/>
      <c r="V624" s="33"/>
      <c r="W624" s="33"/>
      <c r="X624" s="33"/>
      <c r="Y624" s="33"/>
      <c r="Z624" s="33"/>
      <c r="AA624" s="33"/>
      <c r="AB624" s="33"/>
      <c r="AC624" s="33"/>
      <c r="AD624" s="33"/>
      <c r="AE624" s="33"/>
      <c r="AR624" s="178" t="s">
        <v>295</v>
      </c>
      <c r="AT624" s="178" t="s">
        <v>133</v>
      </c>
      <c r="AU624" s="178" t="s">
        <v>86</v>
      </c>
      <c r="AY624" s="18" t="s">
        <v>130</v>
      </c>
      <c r="BE624" s="179">
        <f>IF(N624="základní",J624,0)</f>
        <v>0</v>
      </c>
      <c r="BF624" s="179">
        <f>IF(N624="snížená",J624,0)</f>
        <v>0</v>
      </c>
      <c r="BG624" s="179">
        <f>IF(N624="zákl. přenesená",J624,0)</f>
        <v>0</v>
      </c>
      <c r="BH624" s="179">
        <f>IF(N624="sníž. přenesená",J624,0)</f>
        <v>0</v>
      </c>
      <c r="BI624" s="179">
        <f>IF(N624="nulová",J624,0)</f>
        <v>0</v>
      </c>
      <c r="BJ624" s="18" t="s">
        <v>84</v>
      </c>
      <c r="BK624" s="179">
        <f>ROUND(I624*H624,2)</f>
        <v>0</v>
      </c>
      <c r="BL624" s="18" t="s">
        <v>295</v>
      </c>
      <c r="BM624" s="178" t="s">
        <v>1150</v>
      </c>
    </row>
    <row r="625" spans="1:65" s="13" customFormat="1">
      <c r="B625" s="188"/>
      <c r="D625" s="180" t="s">
        <v>205</v>
      </c>
      <c r="E625" s="189" t="s">
        <v>1</v>
      </c>
      <c r="F625" s="190" t="s">
        <v>610</v>
      </c>
      <c r="H625" s="191">
        <v>123.15</v>
      </c>
      <c r="I625" s="192"/>
      <c r="L625" s="188"/>
      <c r="M625" s="193"/>
      <c r="N625" s="194"/>
      <c r="O625" s="194"/>
      <c r="P625" s="194"/>
      <c r="Q625" s="194"/>
      <c r="R625" s="194"/>
      <c r="S625" s="194"/>
      <c r="T625" s="195"/>
      <c r="AT625" s="189" t="s">
        <v>205</v>
      </c>
      <c r="AU625" s="189" t="s">
        <v>86</v>
      </c>
      <c r="AV625" s="13" t="s">
        <v>86</v>
      </c>
      <c r="AW625" s="13" t="s">
        <v>32</v>
      </c>
      <c r="AX625" s="13" t="s">
        <v>84</v>
      </c>
      <c r="AY625" s="189" t="s">
        <v>130</v>
      </c>
    </row>
    <row r="626" spans="1:65" s="12" customFormat="1" ht="22.9" customHeight="1">
      <c r="B626" s="153"/>
      <c r="D626" s="154" t="s">
        <v>76</v>
      </c>
      <c r="E626" s="164" t="s">
        <v>1151</v>
      </c>
      <c r="F626" s="164" t="s">
        <v>1152</v>
      </c>
      <c r="I626" s="156"/>
      <c r="J626" s="165">
        <f>BK626</f>
        <v>0</v>
      </c>
      <c r="L626" s="153"/>
      <c r="M626" s="158"/>
      <c r="N626" s="159"/>
      <c r="O626" s="159"/>
      <c r="P626" s="160">
        <f>SUM(P627:P672)</f>
        <v>0</v>
      </c>
      <c r="Q626" s="159"/>
      <c r="R626" s="160">
        <f>SUM(R627:R672)</f>
        <v>3.0732540000000004</v>
      </c>
      <c r="S626" s="159"/>
      <c r="T626" s="161">
        <f>SUM(T627:T672)</f>
        <v>0.52266000000000001</v>
      </c>
      <c r="AR626" s="154" t="s">
        <v>86</v>
      </c>
      <c r="AT626" s="162" t="s">
        <v>76</v>
      </c>
      <c r="AU626" s="162" t="s">
        <v>84</v>
      </c>
      <c r="AY626" s="154" t="s">
        <v>130</v>
      </c>
      <c r="BK626" s="163">
        <f>SUM(BK627:BK672)</f>
        <v>0</v>
      </c>
    </row>
    <row r="627" spans="1:65" s="2" customFormat="1" ht="16.5" customHeight="1">
      <c r="A627" s="33"/>
      <c r="B627" s="166"/>
      <c r="C627" s="167" t="s">
        <v>1153</v>
      </c>
      <c r="D627" s="167" t="s">
        <v>133</v>
      </c>
      <c r="E627" s="168" t="s">
        <v>1154</v>
      </c>
      <c r="F627" s="169" t="s">
        <v>1155</v>
      </c>
      <c r="G627" s="170" t="s">
        <v>214</v>
      </c>
      <c r="H627" s="171">
        <v>1486</v>
      </c>
      <c r="I627" s="172"/>
      <c r="J627" s="173">
        <f>ROUND(I627*H627,2)</f>
        <v>0</v>
      </c>
      <c r="K627" s="169" t="s">
        <v>137</v>
      </c>
      <c r="L627" s="34"/>
      <c r="M627" s="174" t="s">
        <v>1</v>
      </c>
      <c r="N627" s="175" t="s">
        <v>42</v>
      </c>
      <c r="O627" s="59"/>
      <c r="P627" s="176">
        <f>O627*H627</f>
        <v>0</v>
      </c>
      <c r="Q627" s="176">
        <v>1E-3</v>
      </c>
      <c r="R627" s="176">
        <f>Q627*H627</f>
        <v>1.486</v>
      </c>
      <c r="S627" s="176">
        <v>3.1E-4</v>
      </c>
      <c r="T627" s="177">
        <f>S627*H627</f>
        <v>0.46066000000000001</v>
      </c>
      <c r="U627" s="33"/>
      <c r="V627" s="33"/>
      <c r="W627" s="33"/>
      <c r="X627" s="33"/>
      <c r="Y627" s="33"/>
      <c r="Z627" s="33"/>
      <c r="AA627" s="33"/>
      <c r="AB627" s="33"/>
      <c r="AC627" s="33"/>
      <c r="AD627" s="33"/>
      <c r="AE627" s="33"/>
      <c r="AR627" s="178" t="s">
        <v>295</v>
      </c>
      <c r="AT627" s="178" t="s">
        <v>133</v>
      </c>
      <c r="AU627" s="178" t="s">
        <v>86</v>
      </c>
      <c r="AY627" s="18" t="s">
        <v>130</v>
      </c>
      <c r="BE627" s="179">
        <f>IF(N627="základní",J627,0)</f>
        <v>0</v>
      </c>
      <c r="BF627" s="179">
        <f>IF(N627="snížená",J627,0)</f>
        <v>0</v>
      </c>
      <c r="BG627" s="179">
        <f>IF(N627="zákl. přenesená",J627,0)</f>
        <v>0</v>
      </c>
      <c r="BH627" s="179">
        <f>IF(N627="sníž. přenesená",J627,0)</f>
        <v>0</v>
      </c>
      <c r="BI627" s="179">
        <f>IF(N627="nulová",J627,0)</f>
        <v>0</v>
      </c>
      <c r="BJ627" s="18" t="s">
        <v>84</v>
      </c>
      <c r="BK627" s="179">
        <f>ROUND(I627*H627,2)</f>
        <v>0</v>
      </c>
      <c r="BL627" s="18" t="s">
        <v>295</v>
      </c>
      <c r="BM627" s="178" t="s">
        <v>1156</v>
      </c>
    </row>
    <row r="628" spans="1:65" s="13" customFormat="1">
      <c r="B628" s="188"/>
      <c r="D628" s="180" t="s">
        <v>205</v>
      </c>
      <c r="E628" s="189" t="s">
        <v>1</v>
      </c>
      <c r="F628" s="190" t="s">
        <v>1157</v>
      </c>
      <c r="H628" s="191">
        <v>95.16</v>
      </c>
      <c r="I628" s="192"/>
      <c r="L628" s="188"/>
      <c r="M628" s="193"/>
      <c r="N628" s="194"/>
      <c r="O628" s="194"/>
      <c r="P628" s="194"/>
      <c r="Q628" s="194"/>
      <c r="R628" s="194"/>
      <c r="S628" s="194"/>
      <c r="T628" s="195"/>
      <c r="AT628" s="189" t="s">
        <v>205</v>
      </c>
      <c r="AU628" s="189" t="s">
        <v>86</v>
      </c>
      <c r="AV628" s="13" t="s">
        <v>86</v>
      </c>
      <c r="AW628" s="13" t="s">
        <v>32</v>
      </c>
      <c r="AX628" s="13" t="s">
        <v>77</v>
      </c>
      <c r="AY628" s="189" t="s">
        <v>130</v>
      </c>
    </row>
    <row r="629" spans="1:65" s="13" customFormat="1">
      <c r="B629" s="188"/>
      <c r="D629" s="180" t="s">
        <v>205</v>
      </c>
      <c r="E629" s="189" t="s">
        <v>1</v>
      </c>
      <c r="F629" s="190" t="s">
        <v>1158</v>
      </c>
      <c r="H629" s="191">
        <v>234</v>
      </c>
      <c r="I629" s="192"/>
      <c r="L629" s="188"/>
      <c r="M629" s="193"/>
      <c r="N629" s="194"/>
      <c r="O629" s="194"/>
      <c r="P629" s="194"/>
      <c r="Q629" s="194"/>
      <c r="R629" s="194"/>
      <c r="S629" s="194"/>
      <c r="T629" s="195"/>
      <c r="AT629" s="189" t="s">
        <v>205</v>
      </c>
      <c r="AU629" s="189" t="s">
        <v>86</v>
      </c>
      <c r="AV629" s="13" t="s">
        <v>86</v>
      </c>
      <c r="AW629" s="13" t="s">
        <v>32</v>
      </c>
      <c r="AX629" s="13" t="s">
        <v>77</v>
      </c>
      <c r="AY629" s="189" t="s">
        <v>130</v>
      </c>
    </row>
    <row r="630" spans="1:65" s="13" customFormat="1">
      <c r="B630" s="188"/>
      <c r="D630" s="180" t="s">
        <v>205</v>
      </c>
      <c r="E630" s="189" t="s">
        <v>1</v>
      </c>
      <c r="F630" s="190" t="s">
        <v>1159</v>
      </c>
      <c r="H630" s="191">
        <v>223.08</v>
      </c>
      <c r="I630" s="192"/>
      <c r="L630" s="188"/>
      <c r="M630" s="193"/>
      <c r="N630" s="194"/>
      <c r="O630" s="194"/>
      <c r="P630" s="194"/>
      <c r="Q630" s="194"/>
      <c r="R630" s="194"/>
      <c r="S630" s="194"/>
      <c r="T630" s="195"/>
      <c r="AT630" s="189" t="s">
        <v>205</v>
      </c>
      <c r="AU630" s="189" t="s">
        <v>86</v>
      </c>
      <c r="AV630" s="13" t="s">
        <v>86</v>
      </c>
      <c r="AW630" s="13" t="s">
        <v>32</v>
      </c>
      <c r="AX630" s="13" t="s">
        <v>77</v>
      </c>
      <c r="AY630" s="189" t="s">
        <v>130</v>
      </c>
    </row>
    <row r="631" spans="1:65" s="13" customFormat="1">
      <c r="B631" s="188"/>
      <c r="D631" s="180" t="s">
        <v>205</v>
      </c>
      <c r="E631" s="189" t="s">
        <v>1</v>
      </c>
      <c r="F631" s="190" t="s">
        <v>1160</v>
      </c>
      <c r="H631" s="191">
        <v>229.32</v>
      </c>
      <c r="I631" s="192"/>
      <c r="L631" s="188"/>
      <c r="M631" s="193"/>
      <c r="N631" s="194"/>
      <c r="O631" s="194"/>
      <c r="P631" s="194"/>
      <c r="Q631" s="194"/>
      <c r="R631" s="194"/>
      <c r="S631" s="194"/>
      <c r="T631" s="195"/>
      <c r="AT631" s="189" t="s">
        <v>205</v>
      </c>
      <c r="AU631" s="189" t="s">
        <v>86</v>
      </c>
      <c r="AV631" s="13" t="s">
        <v>86</v>
      </c>
      <c r="AW631" s="13" t="s">
        <v>32</v>
      </c>
      <c r="AX631" s="13" t="s">
        <v>77</v>
      </c>
      <c r="AY631" s="189" t="s">
        <v>130</v>
      </c>
    </row>
    <row r="632" spans="1:65" s="13" customFormat="1">
      <c r="B632" s="188"/>
      <c r="D632" s="180" t="s">
        <v>205</v>
      </c>
      <c r="E632" s="189" t="s">
        <v>1</v>
      </c>
      <c r="F632" s="190" t="s">
        <v>1161</v>
      </c>
      <c r="H632" s="191">
        <v>91.26</v>
      </c>
      <c r="I632" s="192"/>
      <c r="L632" s="188"/>
      <c r="M632" s="193"/>
      <c r="N632" s="194"/>
      <c r="O632" s="194"/>
      <c r="P632" s="194"/>
      <c r="Q632" s="194"/>
      <c r="R632" s="194"/>
      <c r="S632" s="194"/>
      <c r="T632" s="195"/>
      <c r="AT632" s="189" t="s">
        <v>205</v>
      </c>
      <c r="AU632" s="189" t="s">
        <v>86</v>
      </c>
      <c r="AV632" s="13" t="s">
        <v>86</v>
      </c>
      <c r="AW632" s="13" t="s">
        <v>32</v>
      </c>
      <c r="AX632" s="13" t="s">
        <v>77</v>
      </c>
      <c r="AY632" s="189" t="s">
        <v>130</v>
      </c>
    </row>
    <row r="633" spans="1:65" s="13" customFormat="1">
      <c r="B633" s="188"/>
      <c r="D633" s="180" t="s">
        <v>205</v>
      </c>
      <c r="E633" s="189" t="s">
        <v>1</v>
      </c>
      <c r="F633" s="190" t="s">
        <v>1162</v>
      </c>
      <c r="H633" s="191">
        <v>83.52</v>
      </c>
      <c r="I633" s="192"/>
      <c r="L633" s="188"/>
      <c r="M633" s="193"/>
      <c r="N633" s="194"/>
      <c r="O633" s="194"/>
      <c r="P633" s="194"/>
      <c r="Q633" s="194"/>
      <c r="R633" s="194"/>
      <c r="S633" s="194"/>
      <c r="T633" s="195"/>
      <c r="AT633" s="189" t="s">
        <v>205</v>
      </c>
      <c r="AU633" s="189" t="s">
        <v>86</v>
      </c>
      <c r="AV633" s="13" t="s">
        <v>86</v>
      </c>
      <c r="AW633" s="13" t="s">
        <v>32</v>
      </c>
      <c r="AX633" s="13" t="s">
        <v>77</v>
      </c>
      <c r="AY633" s="189" t="s">
        <v>130</v>
      </c>
    </row>
    <row r="634" spans="1:65" s="13" customFormat="1">
      <c r="B634" s="188"/>
      <c r="D634" s="180" t="s">
        <v>205</v>
      </c>
      <c r="E634" s="189" t="s">
        <v>1</v>
      </c>
      <c r="F634" s="190" t="s">
        <v>1163</v>
      </c>
      <c r="H634" s="191">
        <v>360</v>
      </c>
      <c r="I634" s="192"/>
      <c r="L634" s="188"/>
      <c r="M634" s="193"/>
      <c r="N634" s="194"/>
      <c r="O634" s="194"/>
      <c r="P634" s="194"/>
      <c r="Q634" s="194"/>
      <c r="R634" s="194"/>
      <c r="S634" s="194"/>
      <c r="T634" s="195"/>
      <c r="AT634" s="189" t="s">
        <v>205</v>
      </c>
      <c r="AU634" s="189" t="s">
        <v>86</v>
      </c>
      <c r="AV634" s="13" t="s">
        <v>86</v>
      </c>
      <c r="AW634" s="13" t="s">
        <v>32</v>
      </c>
      <c r="AX634" s="13" t="s">
        <v>77</v>
      </c>
      <c r="AY634" s="189" t="s">
        <v>130</v>
      </c>
    </row>
    <row r="635" spans="1:65" s="13" customFormat="1">
      <c r="B635" s="188"/>
      <c r="D635" s="180" t="s">
        <v>205</v>
      </c>
      <c r="E635" s="189" t="s">
        <v>1</v>
      </c>
      <c r="F635" s="190" t="s">
        <v>1164</v>
      </c>
      <c r="H635" s="191">
        <v>169.66</v>
      </c>
      <c r="I635" s="192"/>
      <c r="L635" s="188"/>
      <c r="M635" s="193"/>
      <c r="N635" s="194"/>
      <c r="O635" s="194"/>
      <c r="P635" s="194"/>
      <c r="Q635" s="194"/>
      <c r="R635" s="194"/>
      <c r="S635" s="194"/>
      <c r="T635" s="195"/>
      <c r="AT635" s="189" t="s">
        <v>205</v>
      </c>
      <c r="AU635" s="189" t="s">
        <v>86</v>
      </c>
      <c r="AV635" s="13" t="s">
        <v>86</v>
      </c>
      <c r="AW635" s="13" t="s">
        <v>32</v>
      </c>
      <c r="AX635" s="13" t="s">
        <v>77</v>
      </c>
      <c r="AY635" s="189" t="s">
        <v>130</v>
      </c>
    </row>
    <row r="636" spans="1:65" s="15" customFormat="1">
      <c r="B636" s="204"/>
      <c r="D636" s="180" t="s">
        <v>205</v>
      </c>
      <c r="E636" s="205" t="s">
        <v>1</v>
      </c>
      <c r="F636" s="206" t="s">
        <v>318</v>
      </c>
      <c r="H636" s="207">
        <v>1486</v>
      </c>
      <c r="I636" s="208"/>
      <c r="L636" s="204"/>
      <c r="M636" s="209"/>
      <c r="N636" s="210"/>
      <c r="O636" s="210"/>
      <c r="P636" s="210"/>
      <c r="Q636" s="210"/>
      <c r="R636" s="210"/>
      <c r="S636" s="210"/>
      <c r="T636" s="211"/>
      <c r="AT636" s="205" t="s">
        <v>205</v>
      </c>
      <c r="AU636" s="205" t="s">
        <v>86</v>
      </c>
      <c r="AV636" s="15" t="s">
        <v>144</v>
      </c>
      <c r="AW636" s="15" t="s">
        <v>32</v>
      </c>
      <c r="AX636" s="15" t="s">
        <v>77</v>
      </c>
      <c r="AY636" s="205" t="s">
        <v>130</v>
      </c>
    </row>
    <row r="637" spans="1:65" s="14" customFormat="1">
      <c r="B637" s="196"/>
      <c r="D637" s="180" t="s">
        <v>205</v>
      </c>
      <c r="E637" s="197" t="s">
        <v>1</v>
      </c>
      <c r="F637" s="198" t="s">
        <v>221</v>
      </c>
      <c r="H637" s="199">
        <v>1486</v>
      </c>
      <c r="I637" s="200"/>
      <c r="L637" s="196"/>
      <c r="M637" s="201"/>
      <c r="N637" s="202"/>
      <c r="O637" s="202"/>
      <c r="P637" s="202"/>
      <c r="Q637" s="202"/>
      <c r="R637" s="202"/>
      <c r="S637" s="202"/>
      <c r="T637" s="203"/>
      <c r="AT637" s="197" t="s">
        <v>205</v>
      </c>
      <c r="AU637" s="197" t="s">
        <v>86</v>
      </c>
      <c r="AV637" s="14" t="s">
        <v>148</v>
      </c>
      <c r="AW637" s="14" t="s">
        <v>32</v>
      </c>
      <c r="AX637" s="14" t="s">
        <v>84</v>
      </c>
      <c r="AY637" s="197" t="s">
        <v>130</v>
      </c>
    </row>
    <row r="638" spans="1:65" s="2" customFormat="1" ht="21.75" customHeight="1">
      <c r="A638" s="33"/>
      <c r="B638" s="166"/>
      <c r="C638" s="167" t="s">
        <v>1165</v>
      </c>
      <c r="D638" s="167" t="s">
        <v>133</v>
      </c>
      <c r="E638" s="168" t="s">
        <v>1166</v>
      </c>
      <c r="F638" s="169" t="s">
        <v>1167</v>
      </c>
      <c r="G638" s="170" t="s">
        <v>214</v>
      </c>
      <c r="H638" s="171">
        <v>200</v>
      </c>
      <c r="I638" s="172"/>
      <c r="J638" s="173">
        <f>ROUND(I638*H638,2)</f>
        <v>0</v>
      </c>
      <c r="K638" s="169" t="s">
        <v>137</v>
      </c>
      <c r="L638" s="34"/>
      <c r="M638" s="174" t="s">
        <v>1</v>
      </c>
      <c r="N638" s="175" t="s">
        <v>42</v>
      </c>
      <c r="O638" s="59"/>
      <c r="P638" s="176">
        <f>O638*H638</f>
        <v>0</v>
      </c>
      <c r="Q638" s="176">
        <v>1E-3</v>
      </c>
      <c r="R638" s="176">
        <f>Q638*H638</f>
        <v>0.2</v>
      </c>
      <c r="S638" s="176">
        <v>3.1E-4</v>
      </c>
      <c r="T638" s="177">
        <f>S638*H638</f>
        <v>6.2E-2</v>
      </c>
      <c r="U638" s="33"/>
      <c r="V638" s="33"/>
      <c r="W638" s="33"/>
      <c r="X638" s="33"/>
      <c r="Y638" s="33"/>
      <c r="Z638" s="33"/>
      <c r="AA638" s="33"/>
      <c r="AB638" s="33"/>
      <c r="AC638" s="33"/>
      <c r="AD638" s="33"/>
      <c r="AE638" s="33"/>
      <c r="AR638" s="178" t="s">
        <v>295</v>
      </c>
      <c r="AT638" s="178" t="s">
        <v>133</v>
      </c>
      <c r="AU638" s="178" t="s">
        <v>86</v>
      </c>
      <c r="AY638" s="18" t="s">
        <v>130</v>
      </c>
      <c r="BE638" s="179">
        <f>IF(N638="základní",J638,0)</f>
        <v>0</v>
      </c>
      <c r="BF638" s="179">
        <f>IF(N638="snížená",J638,0)</f>
        <v>0</v>
      </c>
      <c r="BG638" s="179">
        <f>IF(N638="zákl. přenesená",J638,0)</f>
        <v>0</v>
      </c>
      <c r="BH638" s="179">
        <f>IF(N638="sníž. přenesená",J638,0)</f>
        <v>0</v>
      </c>
      <c r="BI638" s="179">
        <f>IF(N638="nulová",J638,0)</f>
        <v>0</v>
      </c>
      <c r="BJ638" s="18" t="s">
        <v>84</v>
      </c>
      <c r="BK638" s="179">
        <f>ROUND(I638*H638,2)</f>
        <v>0</v>
      </c>
      <c r="BL638" s="18" t="s">
        <v>295</v>
      </c>
      <c r="BM638" s="178" t="s">
        <v>1168</v>
      </c>
    </row>
    <row r="639" spans="1:65" s="13" customFormat="1">
      <c r="B639" s="188"/>
      <c r="D639" s="180" t="s">
        <v>205</v>
      </c>
      <c r="E639" s="189" t="s">
        <v>1</v>
      </c>
      <c r="F639" s="190" t="s">
        <v>1169</v>
      </c>
      <c r="H639" s="191">
        <v>100</v>
      </c>
      <c r="I639" s="192"/>
      <c r="L639" s="188"/>
      <c r="M639" s="193"/>
      <c r="N639" s="194"/>
      <c r="O639" s="194"/>
      <c r="P639" s="194"/>
      <c r="Q639" s="194"/>
      <c r="R639" s="194"/>
      <c r="S639" s="194"/>
      <c r="T639" s="195"/>
      <c r="AT639" s="189" t="s">
        <v>205</v>
      </c>
      <c r="AU639" s="189" t="s">
        <v>86</v>
      </c>
      <c r="AV639" s="13" t="s">
        <v>86</v>
      </c>
      <c r="AW639" s="13" t="s">
        <v>32</v>
      </c>
      <c r="AX639" s="13" t="s">
        <v>77</v>
      </c>
      <c r="AY639" s="189" t="s">
        <v>130</v>
      </c>
    </row>
    <row r="640" spans="1:65" s="13" customFormat="1">
      <c r="B640" s="188"/>
      <c r="D640" s="180" t="s">
        <v>205</v>
      </c>
      <c r="E640" s="189" t="s">
        <v>1</v>
      </c>
      <c r="F640" s="190" t="s">
        <v>1170</v>
      </c>
      <c r="H640" s="191">
        <v>100</v>
      </c>
      <c r="I640" s="192"/>
      <c r="L640" s="188"/>
      <c r="M640" s="193"/>
      <c r="N640" s="194"/>
      <c r="O640" s="194"/>
      <c r="P640" s="194"/>
      <c r="Q640" s="194"/>
      <c r="R640" s="194"/>
      <c r="S640" s="194"/>
      <c r="T640" s="195"/>
      <c r="AT640" s="189" t="s">
        <v>205</v>
      </c>
      <c r="AU640" s="189" t="s">
        <v>86</v>
      </c>
      <c r="AV640" s="13" t="s">
        <v>86</v>
      </c>
      <c r="AW640" s="13" t="s">
        <v>32</v>
      </c>
      <c r="AX640" s="13" t="s">
        <v>77</v>
      </c>
      <c r="AY640" s="189" t="s">
        <v>130</v>
      </c>
    </row>
    <row r="641" spans="1:65" s="14" customFormat="1">
      <c r="B641" s="196"/>
      <c r="D641" s="180" t="s">
        <v>205</v>
      </c>
      <c r="E641" s="197" t="s">
        <v>1</v>
      </c>
      <c r="F641" s="198" t="s">
        <v>221</v>
      </c>
      <c r="H641" s="199">
        <v>200</v>
      </c>
      <c r="I641" s="200"/>
      <c r="L641" s="196"/>
      <c r="M641" s="201"/>
      <c r="N641" s="202"/>
      <c r="O641" s="202"/>
      <c r="P641" s="202"/>
      <c r="Q641" s="202"/>
      <c r="R641" s="202"/>
      <c r="S641" s="202"/>
      <c r="T641" s="203"/>
      <c r="AT641" s="197" t="s">
        <v>205</v>
      </c>
      <c r="AU641" s="197" t="s">
        <v>86</v>
      </c>
      <c r="AV641" s="14" t="s">
        <v>148</v>
      </c>
      <c r="AW641" s="14" t="s">
        <v>32</v>
      </c>
      <c r="AX641" s="14" t="s">
        <v>84</v>
      </c>
      <c r="AY641" s="197" t="s">
        <v>130</v>
      </c>
    </row>
    <row r="642" spans="1:65" s="2" customFormat="1" ht="21.75" customHeight="1">
      <c r="A642" s="33"/>
      <c r="B642" s="166"/>
      <c r="C642" s="167" t="s">
        <v>1171</v>
      </c>
      <c r="D642" s="167" t="s">
        <v>133</v>
      </c>
      <c r="E642" s="168" t="s">
        <v>1172</v>
      </c>
      <c r="F642" s="169" t="s">
        <v>1173</v>
      </c>
      <c r="G642" s="170" t="s">
        <v>214</v>
      </c>
      <c r="H642" s="171">
        <v>1486</v>
      </c>
      <c r="I642" s="172"/>
      <c r="J642" s="173">
        <f>ROUND(I642*H642,2)</f>
        <v>0</v>
      </c>
      <c r="K642" s="169" t="s">
        <v>137</v>
      </c>
      <c r="L642" s="34"/>
      <c r="M642" s="174" t="s">
        <v>1</v>
      </c>
      <c r="N642" s="175" t="s">
        <v>42</v>
      </c>
      <c r="O642" s="59"/>
      <c r="P642" s="176">
        <f>O642*H642</f>
        <v>0</v>
      </c>
      <c r="Q642" s="176">
        <v>0</v>
      </c>
      <c r="R642" s="176">
        <f>Q642*H642</f>
        <v>0</v>
      </c>
      <c r="S642" s="176">
        <v>0</v>
      </c>
      <c r="T642" s="177">
        <f>S642*H642</f>
        <v>0</v>
      </c>
      <c r="U642" s="33"/>
      <c r="V642" s="33"/>
      <c r="W642" s="33"/>
      <c r="X642" s="33"/>
      <c r="Y642" s="33"/>
      <c r="Z642" s="33"/>
      <c r="AA642" s="33"/>
      <c r="AB642" s="33"/>
      <c r="AC642" s="33"/>
      <c r="AD642" s="33"/>
      <c r="AE642" s="33"/>
      <c r="AR642" s="178" t="s">
        <v>295</v>
      </c>
      <c r="AT642" s="178" t="s">
        <v>133</v>
      </c>
      <c r="AU642" s="178" t="s">
        <v>86</v>
      </c>
      <c r="AY642" s="18" t="s">
        <v>130</v>
      </c>
      <c r="BE642" s="179">
        <f>IF(N642="základní",J642,0)</f>
        <v>0</v>
      </c>
      <c r="BF642" s="179">
        <f>IF(N642="snížená",J642,0)</f>
        <v>0</v>
      </c>
      <c r="BG642" s="179">
        <f>IF(N642="zákl. přenesená",J642,0)</f>
        <v>0</v>
      </c>
      <c r="BH642" s="179">
        <f>IF(N642="sníž. přenesená",J642,0)</f>
        <v>0</v>
      </c>
      <c r="BI642" s="179">
        <f>IF(N642="nulová",J642,0)</f>
        <v>0</v>
      </c>
      <c r="BJ642" s="18" t="s">
        <v>84</v>
      </c>
      <c r="BK642" s="179">
        <f>ROUND(I642*H642,2)</f>
        <v>0</v>
      </c>
      <c r="BL642" s="18" t="s">
        <v>295</v>
      </c>
      <c r="BM642" s="178" t="s">
        <v>1174</v>
      </c>
    </row>
    <row r="643" spans="1:65" s="2" customFormat="1" ht="21.75" customHeight="1">
      <c r="A643" s="33"/>
      <c r="B643" s="166"/>
      <c r="C643" s="167" t="s">
        <v>1175</v>
      </c>
      <c r="D643" s="167" t="s">
        <v>133</v>
      </c>
      <c r="E643" s="168" t="s">
        <v>1176</v>
      </c>
      <c r="F643" s="169" t="s">
        <v>1177</v>
      </c>
      <c r="G643" s="170" t="s">
        <v>214</v>
      </c>
      <c r="H643" s="171">
        <v>200</v>
      </c>
      <c r="I643" s="172"/>
      <c r="J643" s="173">
        <f>ROUND(I643*H643,2)</f>
        <v>0</v>
      </c>
      <c r="K643" s="169" t="s">
        <v>137</v>
      </c>
      <c r="L643" s="34"/>
      <c r="M643" s="174" t="s">
        <v>1</v>
      </c>
      <c r="N643" s="175" t="s">
        <v>42</v>
      </c>
      <c r="O643" s="59"/>
      <c r="P643" s="176">
        <f>O643*H643</f>
        <v>0</v>
      </c>
      <c r="Q643" s="176">
        <v>0</v>
      </c>
      <c r="R643" s="176">
        <f>Q643*H643</f>
        <v>0</v>
      </c>
      <c r="S643" s="176">
        <v>0</v>
      </c>
      <c r="T643" s="177">
        <f>S643*H643</f>
        <v>0</v>
      </c>
      <c r="U643" s="33"/>
      <c r="V643" s="33"/>
      <c r="W643" s="33"/>
      <c r="X643" s="33"/>
      <c r="Y643" s="33"/>
      <c r="Z643" s="33"/>
      <c r="AA643" s="33"/>
      <c r="AB643" s="33"/>
      <c r="AC643" s="33"/>
      <c r="AD643" s="33"/>
      <c r="AE643" s="33"/>
      <c r="AR643" s="178" t="s">
        <v>295</v>
      </c>
      <c r="AT643" s="178" t="s">
        <v>133</v>
      </c>
      <c r="AU643" s="178" t="s">
        <v>86</v>
      </c>
      <c r="AY643" s="18" t="s">
        <v>130</v>
      </c>
      <c r="BE643" s="179">
        <f>IF(N643="základní",J643,0)</f>
        <v>0</v>
      </c>
      <c r="BF643" s="179">
        <f>IF(N643="snížená",J643,0)</f>
        <v>0</v>
      </c>
      <c r="BG643" s="179">
        <f>IF(N643="zákl. přenesená",J643,0)</f>
        <v>0</v>
      </c>
      <c r="BH643" s="179">
        <f>IF(N643="sníž. přenesená",J643,0)</f>
        <v>0</v>
      </c>
      <c r="BI643" s="179">
        <f>IF(N643="nulová",J643,0)</f>
        <v>0</v>
      </c>
      <c r="BJ643" s="18" t="s">
        <v>84</v>
      </c>
      <c r="BK643" s="179">
        <f>ROUND(I643*H643,2)</f>
        <v>0</v>
      </c>
      <c r="BL643" s="18" t="s">
        <v>295</v>
      </c>
      <c r="BM643" s="178" t="s">
        <v>1178</v>
      </c>
    </row>
    <row r="644" spans="1:65" s="2" customFormat="1" ht="21.75" customHeight="1">
      <c r="A644" s="33"/>
      <c r="B644" s="166"/>
      <c r="C644" s="167" t="s">
        <v>1179</v>
      </c>
      <c r="D644" s="167" t="s">
        <v>133</v>
      </c>
      <c r="E644" s="168" t="s">
        <v>1180</v>
      </c>
      <c r="F644" s="169" t="s">
        <v>1181</v>
      </c>
      <c r="G644" s="170" t="s">
        <v>214</v>
      </c>
      <c r="H644" s="171">
        <v>74.3</v>
      </c>
      <c r="I644" s="172"/>
      <c r="J644" s="173">
        <f>ROUND(I644*H644,2)</f>
        <v>0</v>
      </c>
      <c r="K644" s="169" t="s">
        <v>137</v>
      </c>
      <c r="L644" s="34"/>
      <c r="M644" s="174" t="s">
        <v>1</v>
      </c>
      <c r="N644" s="175" t="s">
        <v>42</v>
      </c>
      <c r="O644" s="59"/>
      <c r="P644" s="176">
        <f>O644*H644</f>
        <v>0</v>
      </c>
      <c r="Q644" s="176">
        <v>3.1800000000000001E-3</v>
      </c>
      <c r="R644" s="176">
        <f>Q644*H644</f>
        <v>0.23627400000000001</v>
      </c>
      <c r="S644" s="176">
        <v>0</v>
      </c>
      <c r="T644" s="177">
        <f>S644*H644</f>
        <v>0</v>
      </c>
      <c r="U644" s="33"/>
      <c r="V644" s="33"/>
      <c r="W644" s="33"/>
      <c r="X644" s="33"/>
      <c r="Y644" s="33"/>
      <c r="Z644" s="33"/>
      <c r="AA644" s="33"/>
      <c r="AB644" s="33"/>
      <c r="AC644" s="33"/>
      <c r="AD644" s="33"/>
      <c r="AE644" s="33"/>
      <c r="AR644" s="178" t="s">
        <v>295</v>
      </c>
      <c r="AT644" s="178" t="s">
        <v>133</v>
      </c>
      <c r="AU644" s="178" t="s">
        <v>86</v>
      </c>
      <c r="AY644" s="18" t="s">
        <v>130</v>
      </c>
      <c r="BE644" s="179">
        <f>IF(N644="základní",J644,0)</f>
        <v>0</v>
      </c>
      <c r="BF644" s="179">
        <f>IF(N644="snížená",J644,0)</f>
        <v>0</v>
      </c>
      <c r="BG644" s="179">
        <f>IF(N644="zákl. přenesená",J644,0)</f>
        <v>0</v>
      </c>
      <c r="BH644" s="179">
        <f>IF(N644="sníž. přenesená",J644,0)</f>
        <v>0</v>
      </c>
      <c r="BI644" s="179">
        <f>IF(N644="nulová",J644,0)</f>
        <v>0</v>
      </c>
      <c r="BJ644" s="18" t="s">
        <v>84</v>
      </c>
      <c r="BK644" s="179">
        <f>ROUND(I644*H644,2)</f>
        <v>0</v>
      </c>
      <c r="BL644" s="18" t="s">
        <v>295</v>
      </c>
      <c r="BM644" s="178" t="s">
        <v>1182</v>
      </c>
    </row>
    <row r="645" spans="1:65" s="2" customFormat="1" ht="19.5">
      <c r="A645" s="33"/>
      <c r="B645" s="34"/>
      <c r="C645" s="33"/>
      <c r="D645" s="180" t="s">
        <v>143</v>
      </c>
      <c r="E645" s="33"/>
      <c r="F645" s="181" t="s">
        <v>1183</v>
      </c>
      <c r="G645" s="33"/>
      <c r="H645" s="33"/>
      <c r="I645" s="102"/>
      <c r="J645" s="33"/>
      <c r="K645" s="33"/>
      <c r="L645" s="34"/>
      <c r="M645" s="182"/>
      <c r="N645" s="183"/>
      <c r="O645" s="59"/>
      <c r="P645" s="59"/>
      <c r="Q645" s="59"/>
      <c r="R645" s="59"/>
      <c r="S645" s="59"/>
      <c r="T645" s="60"/>
      <c r="U645" s="33"/>
      <c r="V645" s="33"/>
      <c r="W645" s="33"/>
      <c r="X645" s="33"/>
      <c r="Y645" s="33"/>
      <c r="Z645" s="33"/>
      <c r="AA645" s="33"/>
      <c r="AB645" s="33"/>
      <c r="AC645" s="33"/>
      <c r="AD645" s="33"/>
      <c r="AE645" s="33"/>
      <c r="AT645" s="18" t="s">
        <v>143</v>
      </c>
      <c r="AU645" s="18" t="s">
        <v>86</v>
      </c>
    </row>
    <row r="646" spans="1:65" s="13" customFormat="1">
      <c r="B646" s="188"/>
      <c r="D646" s="180" t="s">
        <v>205</v>
      </c>
      <c r="E646" s="189" t="s">
        <v>1</v>
      </c>
      <c r="F646" s="190" t="s">
        <v>1184</v>
      </c>
      <c r="H646" s="191">
        <v>74.3</v>
      </c>
      <c r="I646" s="192"/>
      <c r="L646" s="188"/>
      <c r="M646" s="193"/>
      <c r="N646" s="194"/>
      <c r="O646" s="194"/>
      <c r="P646" s="194"/>
      <c r="Q646" s="194"/>
      <c r="R646" s="194"/>
      <c r="S646" s="194"/>
      <c r="T646" s="195"/>
      <c r="AT646" s="189" t="s">
        <v>205</v>
      </c>
      <c r="AU646" s="189" t="s">
        <v>86</v>
      </c>
      <c r="AV646" s="13" t="s">
        <v>86</v>
      </c>
      <c r="AW646" s="13" t="s">
        <v>32</v>
      </c>
      <c r="AX646" s="13" t="s">
        <v>84</v>
      </c>
      <c r="AY646" s="189" t="s">
        <v>130</v>
      </c>
    </row>
    <row r="647" spans="1:65" s="2" customFormat="1" ht="21.75" customHeight="1">
      <c r="A647" s="33"/>
      <c r="B647" s="166"/>
      <c r="C647" s="167" t="s">
        <v>1185</v>
      </c>
      <c r="D647" s="167" t="s">
        <v>133</v>
      </c>
      <c r="E647" s="168" t="s">
        <v>1186</v>
      </c>
      <c r="F647" s="169" t="s">
        <v>1187</v>
      </c>
      <c r="G647" s="170" t="s">
        <v>214</v>
      </c>
      <c r="H647" s="171">
        <v>10</v>
      </c>
      <c r="I647" s="172"/>
      <c r="J647" s="173">
        <f>ROUND(I647*H647,2)</f>
        <v>0</v>
      </c>
      <c r="K647" s="169" t="s">
        <v>137</v>
      </c>
      <c r="L647" s="34"/>
      <c r="M647" s="174" t="s">
        <v>1</v>
      </c>
      <c r="N647" s="175" t="s">
        <v>42</v>
      </c>
      <c r="O647" s="59"/>
      <c r="P647" s="176">
        <f>O647*H647</f>
        <v>0</v>
      </c>
      <c r="Q647" s="176">
        <v>3.1800000000000001E-3</v>
      </c>
      <c r="R647" s="176">
        <f>Q647*H647</f>
        <v>3.1800000000000002E-2</v>
      </c>
      <c r="S647" s="176">
        <v>0</v>
      </c>
      <c r="T647" s="177">
        <f>S647*H647</f>
        <v>0</v>
      </c>
      <c r="U647" s="33"/>
      <c r="V647" s="33"/>
      <c r="W647" s="33"/>
      <c r="X647" s="33"/>
      <c r="Y647" s="33"/>
      <c r="Z647" s="33"/>
      <c r="AA647" s="33"/>
      <c r="AB647" s="33"/>
      <c r="AC647" s="33"/>
      <c r="AD647" s="33"/>
      <c r="AE647" s="33"/>
      <c r="AR647" s="178" t="s">
        <v>295</v>
      </c>
      <c r="AT647" s="178" t="s">
        <v>133</v>
      </c>
      <c r="AU647" s="178" t="s">
        <v>86</v>
      </c>
      <c r="AY647" s="18" t="s">
        <v>130</v>
      </c>
      <c r="BE647" s="179">
        <f>IF(N647="základní",J647,0)</f>
        <v>0</v>
      </c>
      <c r="BF647" s="179">
        <f>IF(N647="snížená",J647,0)</f>
        <v>0</v>
      </c>
      <c r="BG647" s="179">
        <f>IF(N647="zákl. přenesená",J647,0)</f>
        <v>0</v>
      </c>
      <c r="BH647" s="179">
        <f>IF(N647="sníž. přenesená",J647,0)</f>
        <v>0</v>
      </c>
      <c r="BI647" s="179">
        <f>IF(N647="nulová",J647,0)</f>
        <v>0</v>
      </c>
      <c r="BJ647" s="18" t="s">
        <v>84</v>
      </c>
      <c r="BK647" s="179">
        <f>ROUND(I647*H647,2)</f>
        <v>0</v>
      </c>
      <c r="BL647" s="18" t="s">
        <v>295</v>
      </c>
      <c r="BM647" s="178" t="s">
        <v>1188</v>
      </c>
    </row>
    <row r="648" spans="1:65" s="2" customFormat="1" ht="19.5">
      <c r="A648" s="33"/>
      <c r="B648" s="34"/>
      <c r="C648" s="33"/>
      <c r="D648" s="180" t="s">
        <v>143</v>
      </c>
      <c r="E648" s="33"/>
      <c r="F648" s="181" t="s">
        <v>1183</v>
      </c>
      <c r="G648" s="33"/>
      <c r="H648" s="33"/>
      <c r="I648" s="102"/>
      <c r="J648" s="33"/>
      <c r="K648" s="33"/>
      <c r="L648" s="34"/>
      <c r="M648" s="182"/>
      <c r="N648" s="183"/>
      <c r="O648" s="59"/>
      <c r="P648" s="59"/>
      <c r="Q648" s="59"/>
      <c r="R648" s="59"/>
      <c r="S648" s="59"/>
      <c r="T648" s="60"/>
      <c r="U648" s="33"/>
      <c r="V648" s="33"/>
      <c r="W648" s="33"/>
      <c r="X648" s="33"/>
      <c r="Y648" s="33"/>
      <c r="Z648" s="33"/>
      <c r="AA648" s="33"/>
      <c r="AB648" s="33"/>
      <c r="AC648" s="33"/>
      <c r="AD648" s="33"/>
      <c r="AE648" s="33"/>
      <c r="AT648" s="18" t="s">
        <v>143</v>
      </c>
      <c r="AU648" s="18" t="s">
        <v>86</v>
      </c>
    </row>
    <row r="649" spans="1:65" s="13" customFormat="1">
      <c r="B649" s="188"/>
      <c r="D649" s="180" t="s">
        <v>205</v>
      </c>
      <c r="E649" s="189" t="s">
        <v>1</v>
      </c>
      <c r="F649" s="190" t="s">
        <v>1189</v>
      </c>
      <c r="H649" s="191">
        <v>10</v>
      </c>
      <c r="I649" s="192"/>
      <c r="L649" s="188"/>
      <c r="M649" s="193"/>
      <c r="N649" s="194"/>
      <c r="O649" s="194"/>
      <c r="P649" s="194"/>
      <c r="Q649" s="194"/>
      <c r="R649" s="194"/>
      <c r="S649" s="194"/>
      <c r="T649" s="195"/>
      <c r="AT649" s="189" t="s">
        <v>205</v>
      </c>
      <c r="AU649" s="189" t="s">
        <v>86</v>
      </c>
      <c r="AV649" s="13" t="s">
        <v>86</v>
      </c>
      <c r="AW649" s="13" t="s">
        <v>32</v>
      </c>
      <c r="AX649" s="13" t="s">
        <v>84</v>
      </c>
      <c r="AY649" s="189" t="s">
        <v>130</v>
      </c>
    </row>
    <row r="650" spans="1:65" s="2" customFormat="1" ht="21.75" customHeight="1">
      <c r="A650" s="33"/>
      <c r="B650" s="166"/>
      <c r="C650" s="167" t="s">
        <v>1190</v>
      </c>
      <c r="D650" s="167" t="s">
        <v>133</v>
      </c>
      <c r="E650" s="168" t="s">
        <v>1191</v>
      </c>
      <c r="F650" s="169" t="s">
        <v>1192</v>
      </c>
      <c r="G650" s="170" t="s">
        <v>214</v>
      </c>
      <c r="H650" s="171">
        <v>2100</v>
      </c>
      <c r="I650" s="172"/>
      <c r="J650" s="173">
        <f>ROUND(I650*H650,2)</f>
        <v>0</v>
      </c>
      <c r="K650" s="169" t="s">
        <v>137</v>
      </c>
      <c r="L650" s="34"/>
      <c r="M650" s="174" t="s">
        <v>1</v>
      </c>
      <c r="N650" s="175" t="s">
        <v>42</v>
      </c>
      <c r="O650" s="59"/>
      <c r="P650" s="176">
        <f>O650*H650</f>
        <v>0</v>
      </c>
      <c r="Q650" s="176">
        <v>2.0000000000000001E-4</v>
      </c>
      <c r="R650" s="176">
        <f>Q650*H650</f>
        <v>0.42000000000000004</v>
      </c>
      <c r="S650" s="176">
        <v>0</v>
      </c>
      <c r="T650" s="177">
        <f>S650*H650</f>
        <v>0</v>
      </c>
      <c r="U650" s="33"/>
      <c r="V650" s="33"/>
      <c r="W650" s="33"/>
      <c r="X650" s="33"/>
      <c r="Y650" s="33"/>
      <c r="Z650" s="33"/>
      <c r="AA650" s="33"/>
      <c r="AB650" s="33"/>
      <c r="AC650" s="33"/>
      <c r="AD650" s="33"/>
      <c r="AE650" s="33"/>
      <c r="AR650" s="178" t="s">
        <v>295</v>
      </c>
      <c r="AT650" s="178" t="s">
        <v>133</v>
      </c>
      <c r="AU650" s="178" t="s">
        <v>86</v>
      </c>
      <c r="AY650" s="18" t="s">
        <v>130</v>
      </c>
      <c r="BE650" s="179">
        <f>IF(N650="základní",J650,0)</f>
        <v>0</v>
      </c>
      <c r="BF650" s="179">
        <f>IF(N650="snížená",J650,0)</f>
        <v>0</v>
      </c>
      <c r="BG650" s="179">
        <f>IF(N650="zákl. přenesená",J650,0)</f>
        <v>0</v>
      </c>
      <c r="BH650" s="179">
        <f>IF(N650="sníž. přenesená",J650,0)</f>
        <v>0</v>
      </c>
      <c r="BI650" s="179">
        <f>IF(N650="nulová",J650,0)</f>
        <v>0</v>
      </c>
      <c r="BJ650" s="18" t="s">
        <v>84</v>
      </c>
      <c r="BK650" s="179">
        <f>ROUND(I650*H650,2)</f>
        <v>0</v>
      </c>
      <c r="BL650" s="18" t="s">
        <v>295</v>
      </c>
      <c r="BM650" s="178" t="s">
        <v>1193</v>
      </c>
    </row>
    <row r="651" spans="1:65" s="13" customFormat="1">
      <c r="B651" s="188"/>
      <c r="D651" s="180" t="s">
        <v>205</v>
      </c>
      <c r="E651" s="189" t="s">
        <v>1</v>
      </c>
      <c r="F651" s="190" t="s">
        <v>1157</v>
      </c>
      <c r="H651" s="191">
        <v>95.16</v>
      </c>
      <c r="I651" s="192"/>
      <c r="L651" s="188"/>
      <c r="M651" s="193"/>
      <c r="N651" s="194"/>
      <c r="O651" s="194"/>
      <c r="P651" s="194"/>
      <c r="Q651" s="194"/>
      <c r="R651" s="194"/>
      <c r="S651" s="194"/>
      <c r="T651" s="195"/>
      <c r="AT651" s="189" t="s">
        <v>205</v>
      </c>
      <c r="AU651" s="189" t="s">
        <v>86</v>
      </c>
      <c r="AV651" s="13" t="s">
        <v>86</v>
      </c>
      <c r="AW651" s="13" t="s">
        <v>32</v>
      </c>
      <c r="AX651" s="13" t="s">
        <v>77</v>
      </c>
      <c r="AY651" s="189" t="s">
        <v>130</v>
      </c>
    </row>
    <row r="652" spans="1:65" s="13" customFormat="1">
      <c r="B652" s="188"/>
      <c r="D652" s="180" t="s">
        <v>205</v>
      </c>
      <c r="E652" s="189" t="s">
        <v>1</v>
      </c>
      <c r="F652" s="190" t="s">
        <v>1158</v>
      </c>
      <c r="H652" s="191">
        <v>234</v>
      </c>
      <c r="I652" s="192"/>
      <c r="L652" s="188"/>
      <c r="M652" s="193"/>
      <c r="N652" s="194"/>
      <c r="O652" s="194"/>
      <c r="P652" s="194"/>
      <c r="Q652" s="194"/>
      <c r="R652" s="194"/>
      <c r="S652" s="194"/>
      <c r="T652" s="195"/>
      <c r="AT652" s="189" t="s">
        <v>205</v>
      </c>
      <c r="AU652" s="189" t="s">
        <v>86</v>
      </c>
      <c r="AV652" s="13" t="s">
        <v>86</v>
      </c>
      <c r="AW652" s="13" t="s">
        <v>32</v>
      </c>
      <c r="AX652" s="13" t="s">
        <v>77</v>
      </c>
      <c r="AY652" s="189" t="s">
        <v>130</v>
      </c>
    </row>
    <row r="653" spans="1:65" s="13" customFormat="1">
      <c r="B653" s="188"/>
      <c r="D653" s="180" t="s">
        <v>205</v>
      </c>
      <c r="E653" s="189" t="s">
        <v>1</v>
      </c>
      <c r="F653" s="190" t="s">
        <v>1159</v>
      </c>
      <c r="H653" s="191">
        <v>223.08</v>
      </c>
      <c r="I653" s="192"/>
      <c r="L653" s="188"/>
      <c r="M653" s="193"/>
      <c r="N653" s="194"/>
      <c r="O653" s="194"/>
      <c r="P653" s="194"/>
      <c r="Q653" s="194"/>
      <c r="R653" s="194"/>
      <c r="S653" s="194"/>
      <c r="T653" s="195"/>
      <c r="AT653" s="189" t="s">
        <v>205</v>
      </c>
      <c r="AU653" s="189" t="s">
        <v>86</v>
      </c>
      <c r="AV653" s="13" t="s">
        <v>86</v>
      </c>
      <c r="AW653" s="13" t="s">
        <v>32</v>
      </c>
      <c r="AX653" s="13" t="s">
        <v>77</v>
      </c>
      <c r="AY653" s="189" t="s">
        <v>130</v>
      </c>
    </row>
    <row r="654" spans="1:65" s="13" customFormat="1">
      <c r="B654" s="188"/>
      <c r="D654" s="180" t="s">
        <v>205</v>
      </c>
      <c r="E654" s="189" t="s">
        <v>1</v>
      </c>
      <c r="F654" s="190" t="s">
        <v>1160</v>
      </c>
      <c r="H654" s="191">
        <v>229.32</v>
      </c>
      <c r="I654" s="192"/>
      <c r="L654" s="188"/>
      <c r="M654" s="193"/>
      <c r="N654" s="194"/>
      <c r="O654" s="194"/>
      <c r="P654" s="194"/>
      <c r="Q654" s="194"/>
      <c r="R654" s="194"/>
      <c r="S654" s="194"/>
      <c r="T654" s="195"/>
      <c r="AT654" s="189" t="s">
        <v>205</v>
      </c>
      <c r="AU654" s="189" t="s">
        <v>86</v>
      </c>
      <c r="AV654" s="13" t="s">
        <v>86</v>
      </c>
      <c r="AW654" s="13" t="s">
        <v>32</v>
      </c>
      <c r="AX654" s="13" t="s">
        <v>77</v>
      </c>
      <c r="AY654" s="189" t="s">
        <v>130</v>
      </c>
    </row>
    <row r="655" spans="1:65" s="13" customFormat="1">
      <c r="B655" s="188"/>
      <c r="D655" s="180" t="s">
        <v>205</v>
      </c>
      <c r="E655" s="189" t="s">
        <v>1</v>
      </c>
      <c r="F655" s="190" t="s">
        <v>1161</v>
      </c>
      <c r="H655" s="191">
        <v>91.26</v>
      </c>
      <c r="I655" s="192"/>
      <c r="L655" s="188"/>
      <c r="M655" s="193"/>
      <c r="N655" s="194"/>
      <c r="O655" s="194"/>
      <c r="P655" s="194"/>
      <c r="Q655" s="194"/>
      <c r="R655" s="194"/>
      <c r="S655" s="194"/>
      <c r="T655" s="195"/>
      <c r="AT655" s="189" t="s">
        <v>205</v>
      </c>
      <c r="AU655" s="189" t="s">
        <v>86</v>
      </c>
      <c r="AV655" s="13" t="s">
        <v>86</v>
      </c>
      <c r="AW655" s="13" t="s">
        <v>32</v>
      </c>
      <c r="AX655" s="13" t="s">
        <v>77</v>
      </c>
      <c r="AY655" s="189" t="s">
        <v>130</v>
      </c>
    </row>
    <row r="656" spans="1:65" s="13" customFormat="1">
      <c r="B656" s="188"/>
      <c r="D656" s="180" t="s">
        <v>205</v>
      </c>
      <c r="E656" s="189" t="s">
        <v>1</v>
      </c>
      <c r="F656" s="190" t="s">
        <v>1162</v>
      </c>
      <c r="H656" s="191">
        <v>83.52</v>
      </c>
      <c r="I656" s="192"/>
      <c r="L656" s="188"/>
      <c r="M656" s="193"/>
      <c r="N656" s="194"/>
      <c r="O656" s="194"/>
      <c r="P656" s="194"/>
      <c r="Q656" s="194"/>
      <c r="R656" s="194"/>
      <c r="S656" s="194"/>
      <c r="T656" s="195"/>
      <c r="AT656" s="189" t="s">
        <v>205</v>
      </c>
      <c r="AU656" s="189" t="s">
        <v>86</v>
      </c>
      <c r="AV656" s="13" t="s">
        <v>86</v>
      </c>
      <c r="AW656" s="13" t="s">
        <v>32</v>
      </c>
      <c r="AX656" s="13" t="s">
        <v>77</v>
      </c>
      <c r="AY656" s="189" t="s">
        <v>130</v>
      </c>
    </row>
    <row r="657" spans="1:65" s="13" customFormat="1">
      <c r="B657" s="188"/>
      <c r="D657" s="180" t="s">
        <v>205</v>
      </c>
      <c r="E657" s="189" t="s">
        <v>1</v>
      </c>
      <c r="F657" s="190" t="s">
        <v>1163</v>
      </c>
      <c r="H657" s="191">
        <v>360</v>
      </c>
      <c r="I657" s="192"/>
      <c r="L657" s="188"/>
      <c r="M657" s="193"/>
      <c r="N657" s="194"/>
      <c r="O657" s="194"/>
      <c r="P657" s="194"/>
      <c r="Q657" s="194"/>
      <c r="R657" s="194"/>
      <c r="S657" s="194"/>
      <c r="T657" s="195"/>
      <c r="AT657" s="189" t="s">
        <v>205</v>
      </c>
      <c r="AU657" s="189" t="s">
        <v>86</v>
      </c>
      <c r="AV657" s="13" t="s">
        <v>86</v>
      </c>
      <c r="AW657" s="13" t="s">
        <v>32</v>
      </c>
      <c r="AX657" s="13" t="s">
        <v>77</v>
      </c>
      <c r="AY657" s="189" t="s">
        <v>130</v>
      </c>
    </row>
    <row r="658" spans="1:65" s="13" customFormat="1">
      <c r="B658" s="188"/>
      <c r="D658" s="180" t="s">
        <v>205</v>
      </c>
      <c r="E658" s="189" t="s">
        <v>1</v>
      </c>
      <c r="F658" s="190" t="s">
        <v>1164</v>
      </c>
      <c r="H658" s="191">
        <v>169.66</v>
      </c>
      <c r="I658" s="192"/>
      <c r="L658" s="188"/>
      <c r="M658" s="193"/>
      <c r="N658" s="194"/>
      <c r="O658" s="194"/>
      <c r="P658" s="194"/>
      <c r="Q658" s="194"/>
      <c r="R658" s="194"/>
      <c r="S658" s="194"/>
      <c r="T658" s="195"/>
      <c r="AT658" s="189" t="s">
        <v>205</v>
      </c>
      <c r="AU658" s="189" t="s">
        <v>86</v>
      </c>
      <c r="AV658" s="13" t="s">
        <v>86</v>
      </c>
      <c r="AW658" s="13" t="s">
        <v>32</v>
      </c>
      <c r="AX658" s="13" t="s">
        <v>77</v>
      </c>
      <c r="AY658" s="189" t="s">
        <v>130</v>
      </c>
    </row>
    <row r="659" spans="1:65" s="13" customFormat="1">
      <c r="B659" s="188"/>
      <c r="D659" s="180" t="s">
        <v>205</v>
      </c>
      <c r="E659" s="189" t="s">
        <v>1</v>
      </c>
      <c r="F659" s="190" t="s">
        <v>1194</v>
      </c>
      <c r="H659" s="191">
        <v>593.70000000000005</v>
      </c>
      <c r="I659" s="192"/>
      <c r="L659" s="188"/>
      <c r="M659" s="193"/>
      <c r="N659" s="194"/>
      <c r="O659" s="194"/>
      <c r="P659" s="194"/>
      <c r="Q659" s="194"/>
      <c r="R659" s="194"/>
      <c r="S659" s="194"/>
      <c r="T659" s="195"/>
      <c r="AT659" s="189" t="s">
        <v>205</v>
      </c>
      <c r="AU659" s="189" t="s">
        <v>86</v>
      </c>
      <c r="AV659" s="13" t="s">
        <v>86</v>
      </c>
      <c r="AW659" s="13" t="s">
        <v>32</v>
      </c>
      <c r="AX659" s="13" t="s">
        <v>77</v>
      </c>
      <c r="AY659" s="189" t="s">
        <v>130</v>
      </c>
    </row>
    <row r="660" spans="1:65" s="13" customFormat="1">
      <c r="B660" s="188"/>
      <c r="D660" s="180" t="s">
        <v>205</v>
      </c>
      <c r="E660" s="189" t="s">
        <v>1</v>
      </c>
      <c r="F660" s="190" t="s">
        <v>1195</v>
      </c>
      <c r="H660" s="191">
        <v>20.3</v>
      </c>
      <c r="I660" s="192"/>
      <c r="L660" s="188"/>
      <c r="M660" s="193"/>
      <c r="N660" s="194"/>
      <c r="O660" s="194"/>
      <c r="P660" s="194"/>
      <c r="Q660" s="194"/>
      <c r="R660" s="194"/>
      <c r="S660" s="194"/>
      <c r="T660" s="195"/>
      <c r="AT660" s="189" t="s">
        <v>205</v>
      </c>
      <c r="AU660" s="189" t="s">
        <v>86</v>
      </c>
      <c r="AV660" s="13" t="s">
        <v>86</v>
      </c>
      <c r="AW660" s="13" t="s">
        <v>32</v>
      </c>
      <c r="AX660" s="13" t="s">
        <v>77</v>
      </c>
      <c r="AY660" s="189" t="s">
        <v>130</v>
      </c>
    </row>
    <row r="661" spans="1:65" s="15" customFormat="1">
      <c r="B661" s="204"/>
      <c r="D661" s="180" t="s">
        <v>205</v>
      </c>
      <c r="E661" s="205" t="s">
        <v>1</v>
      </c>
      <c r="F661" s="206" t="s">
        <v>318</v>
      </c>
      <c r="H661" s="207">
        <v>2100</v>
      </c>
      <c r="I661" s="208"/>
      <c r="L661" s="204"/>
      <c r="M661" s="209"/>
      <c r="N661" s="210"/>
      <c r="O661" s="210"/>
      <c r="P661" s="210"/>
      <c r="Q661" s="210"/>
      <c r="R661" s="210"/>
      <c r="S661" s="210"/>
      <c r="T661" s="211"/>
      <c r="AT661" s="205" t="s">
        <v>205</v>
      </c>
      <c r="AU661" s="205" t="s">
        <v>86</v>
      </c>
      <c r="AV661" s="15" t="s">
        <v>144</v>
      </c>
      <c r="AW661" s="15" t="s">
        <v>32</v>
      </c>
      <c r="AX661" s="15" t="s">
        <v>77</v>
      </c>
      <c r="AY661" s="205" t="s">
        <v>130</v>
      </c>
    </row>
    <row r="662" spans="1:65" s="14" customFormat="1">
      <c r="B662" s="196"/>
      <c r="D662" s="180" t="s">
        <v>205</v>
      </c>
      <c r="E662" s="197" t="s">
        <v>1</v>
      </c>
      <c r="F662" s="198" t="s">
        <v>221</v>
      </c>
      <c r="H662" s="199">
        <v>2100</v>
      </c>
      <c r="I662" s="200"/>
      <c r="L662" s="196"/>
      <c r="M662" s="201"/>
      <c r="N662" s="202"/>
      <c r="O662" s="202"/>
      <c r="P662" s="202"/>
      <c r="Q662" s="202"/>
      <c r="R662" s="202"/>
      <c r="S662" s="202"/>
      <c r="T662" s="203"/>
      <c r="AT662" s="197" t="s">
        <v>205</v>
      </c>
      <c r="AU662" s="197" t="s">
        <v>86</v>
      </c>
      <c r="AV662" s="14" t="s">
        <v>148</v>
      </c>
      <c r="AW662" s="14" t="s">
        <v>32</v>
      </c>
      <c r="AX662" s="14" t="s">
        <v>84</v>
      </c>
      <c r="AY662" s="197" t="s">
        <v>130</v>
      </c>
    </row>
    <row r="663" spans="1:65" s="2" customFormat="1" ht="21.75" customHeight="1">
      <c r="A663" s="33"/>
      <c r="B663" s="166"/>
      <c r="C663" s="167" t="s">
        <v>1196</v>
      </c>
      <c r="D663" s="167" t="s">
        <v>133</v>
      </c>
      <c r="E663" s="168" t="s">
        <v>1197</v>
      </c>
      <c r="F663" s="169" t="s">
        <v>1198</v>
      </c>
      <c r="G663" s="170" t="s">
        <v>214</v>
      </c>
      <c r="H663" s="171">
        <v>200</v>
      </c>
      <c r="I663" s="172"/>
      <c r="J663" s="173">
        <f>ROUND(I663*H663,2)</f>
        <v>0</v>
      </c>
      <c r="K663" s="169" t="s">
        <v>137</v>
      </c>
      <c r="L663" s="34"/>
      <c r="M663" s="174" t="s">
        <v>1</v>
      </c>
      <c r="N663" s="175" t="s">
        <v>42</v>
      </c>
      <c r="O663" s="59"/>
      <c r="P663" s="176">
        <f>O663*H663</f>
        <v>0</v>
      </c>
      <c r="Q663" s="176">
        <v>2.0000000000000001E-4</v>
      </c>
      <c r="R663" s="176">
        <f>Q663*H663</f>
        <v>0.04</v>
      </c>
      <c r="S663" s="176">
        <v>0</v>
      </c>
      <c r="T663" s="177">
        <f>S663*H663</f>
        <v>0</v>
      </c>
      <c r="U663" s="33"/>
      <c r="V663" s="33"/>
      <c r="W663" s="33"/>
      <c r="X663" s="33"/>
      <c r="Y663" s="33"/>
      <c r="Z663" s="33"/>
      <c r="AA663" s="33"/>
      <c r="AB663" s="33"/>
      <c r="AC663" s="33"/>
      <c r="AD663" s="33"/>
      <c r="AE663" s="33"/>
      <c r="AR663" s="178" t="s">
        <v>295</v>
      </c>
      <c r="AT663" s="178" t="s">
        <v>133</v>
      </c>
      <c r="AU663" s="178" t="s">
        <v>86</v>
      </c>
      <c r="AY663" s="18" t="s">
        <v>130</v>
      </c>
      <c r="BE663" s="179">
        <f>IF(N663="základní",J663,0)</f>
        <v>0</v>
      </c>
      <c r="BF663" s="179">
        <f>IF(N663="snížená",J663,0)</f>
        <v>0</v>
      </c>
      <c r="BG663" s="179">
        <f>IF(N663="zákl. přenesená",J663,0)</f>
        <v>0</v>
      </c>
      <c r="BH663" s="179">
        <f>IF(N663="sníž. přenesená",J663,0)</f>
        <v>0</v>
      </c>
      <c r="BI663" s="179">
        <f>IF(N663="nulová",J663,0)</f>
        <v>0</v>
      </c>
      <c r="BJ663" s="18" t="s">
        <v>84</v>
      </c>
      <c r="BK663" s="179">
        <f>ROUND(I663*H663,2)</f>
        <v>0</v>
      </c>
      <c r="BL663" s="18" t="s">
        <v>295</v>
      </c>
      <c r="BM663" s="178" t="s">
        <v>1199</v>
      </c>
    </row>
    <row r="664" spans="1:65" s="2" customFormat="1" ht="21.75" customHeight="1">
      <c r="A664" s="33"/>
      <c r="B664" s="166"/>
      <c r="C664" s="167" t="s">
        <v>1200</v>
      </c>
      <c r="D664" s="167" t="s">
        <v>133</v>
      </c>
      <c r="E664" s="168" t="s">
        <v>1201</v>
      </c>
      <c r="F664" s="169" t="s">
        <v>1202</v>
      </c>
      <c r="G664" s="170" t="s">
        <v>214</v>
      </c>
      <c r="H664" s="171">
        <v>840</v>
      </c>
      <c r="I664" s="172"/>
      <c r="J664" s="173">
        <f>ROUND(I664*H664,2)</f>
        <v>0</v>
      </c>
      <c r="K664" s="169" t="s">
        <v>137</v>
      </c>
      <c r="L664" s="34"/>
      <c r="M664" s="174" t="s">
        <v>1</v>
      </c>
      <c r="N664" s="175" t="s">
        <v>42</v>
      </c>
      <c r="O664" s="59"/>
      <c r="P664" s="176">
        <f>O664*H664</f>
        <v>0</v>
      </c>
      <c r="Q664" s="176">
        <v>2.5999999999999998E-4</v>
      </c>
      <c r="R664" s="176">
        <f>Q664*H664</f>
        <v>0.21839999999999998</v>
      </c>
      <c r="S664" s="176">
        <v>0</v>
      </c>
      <c r="T664" s="177">
        <f>S664*H664</f>
        <v>0</v>
      </c>
      <c r="U664" s="33"/>
      <c r="V664" s="33"/>
      <c r="W664" s="33"/>
      <c r="X664" s="33"/>
      <c r="Y664" s="33"/>
      <c r="Z664" s="33"/>
      <c r="AA664" s="33"/>
      <c r="AB664" s="33"/>
      <c r="AC664" s="33"/>
      <c r="AD664" s="33"/>
      <c r="AE664" s="33"/>
      <c r="AR664" s="178" t="s">
        <v>295</v>
      </c>
      <c r="AT664" s="178" t="s">
        <v>133</v>
      </c>
      <c r="AU664" s="178" t="s">
        <v>86</v>
      </c>
      <c r="AY664" s="18" t="s">
        <v>130</v>
      </c>
      <c r="BE664" s="179">
        <f>IF(N664="základní",J664,0)</f>
        <v>0</v>
      </c>
      <c r="BF664" s="179">
        <f>IF(N664="snížená",J664,0)</f>
        <v>0</v>
      </c>
      <c r="BG664" s="179">
        <f>IF(N664="zákl. přenesená",J664,0)</f>
        <v>0</v>
      </c>
      <c r="BH664" s="179">
        <f>IF(N664="sníž. přenesená",J664,0)</f>
        <v>0</v>
      </c>
      <c r="BI664" s="179">
        <f>IF(N664="nulová",J664,0)</f>
        <v>0</v>
      </c>
      <c r="BJ664" s="18" t="s">
        <v>84</v>
      </c>
      <c r="BK664" s="179">
        <f>ROUND(I664*H664,2)</f>
        <v>0</v>
      </c>
      <c r="BL664" s="18" t="s">
        <v>295</v>
      </c>
      <c r="BM664" s="178" t="s">
        <v>1203</v>
      </c>
    </row>
    <row r="665" spans="1:65" s="13" customFormat="1">
      <c r="B665" s="188"/>
      <c r="D665" s="180" t="s">
        <v>205</v>
      </c>
      <c r="E665" s="189" t="s">
        <v>1</v>
      </c>
      <c r="F665" s="190" t="s">
        <v>1204</v>
      </c>
      <c r="H665" s="191">
        <v>840</v>
      </c>
      <c r="I665" s="192"/>
      <c r="L665" s="188"/>
      <c r="M665" s="193"/>
      <c r="N665" s="194"/>
      <c r="O665" s="194"/>
      <c r="P665" s="194"/>
      <c r="Q665" s="194"/>
      <c r="R665" s="194"/>
      <c r="S665" s="194"/>
      <c r="T665" s="195"/>
      <c r="AT665" s="189" t="s">
        <v>205</v>
      </c>
      <c r="AU665" s="189" t="s">
        <v>86</v>
      </c>
      <c r="AV665" s="13" t="s">
        <v>86</v>
      </c>
      <c r="AW665" s="13" t="s">
        <v>32</v>
      </c>
      <c r="AX665" s="13" t="s">
        <v>84</v>
      </c>
      <c r="AY665" s="189" t="s">
        <v>130</v>
      </c>
    </row>
    <row r="666" spans="1:65" s="2" customFormat="1" ht="21.75" customHeight="1">
      <c r="A666" s="33"/>
      <c r="B666" s="166"/>
      <c r="C666" s="167" t="s">
        <v>1205</v>
      </c>
      <c r="D666" s="167" t="s">
        <v>133</v>
      </c>
      <c r="E666" s="168" t="s">
        <v>1206</v>
      </c>
      <c r="F666" s="169" t="s">
        <v>1207</v>
      </c>
      <c r="G666" s="170" t="s">
        <v>214</v>
      </c>
      <c r="H666" s="171">
        <v>200</v>
      </c>
      <c r="I666" s="172"/>
      <c r="J666" s="173">
        <f>ROUND(I666*H666,2)</f>
        <v>0</v>
      </c>
      <c r="K666" s="169" t="s">
        <v>137</v>
      </c>
      <c r="L666" s="34"/>
      <c r="M666" s="174" t="s">
        <v>1</v>
      </c>
      <c r="N666" s="175" t="s">
        <v>42</v>
      </c>
      <c r="O666" s="59"/>
      <c r="P666" s="176">
        <f>O666*H666</f>
        <v>0</v>
      </c>
      <c r="Q666" s="176">
        <v>2.5999999999999998E-4</v>
      </c>
      <c r="R666" s="176">
        <f>Q666*H666</f>
        <v>5.1999999999999998E-2</v>
      </c>
      <c r="S666" s="176">
        <v>0</v>
      </c>
      <c r="T666" s="177">
        <f>S666*H666</f>
        <v>0</v>
      </c>
      <c r="U666" s="33"/>
      <c r="V666" s="33"/>
      <c r="W666" s="33"/>
      <c r="X666" s="33"/>
      <c r="Y666" s="33"/>
      <c r="Z666" s="33"/>
      <c r="AA666" s="33"/>
      <c r="AB666" s="33"/>
      <c r="AC666" s="33"/>
      <c r="AD666" s="33"/>
      <c r="AE666" s="33"/>
      <c r="AR666" s="178" t="s">
        <v>295</v>
      </c>
      <c r="AT666" s="178" t="s">
        <v>133</v>
      </c>
      <c r="AU666" s="178" t="s">
        <v>86</v>
      </c>
      <c r="AY666" s="18" t="s">
        <v>130</v>
      </c>
      <c r="BE666" s="179">
        <f>IF(N666="základní",J666,0)</f>
        <v>0</v>
      </c>
      <c r="BF666" s="179">
        <f>IF(N666="snížená",J666,0)</f>
        <v>0</v>
      </c>
      <c r="BG666" s="179">
        <f>IF(N666="zákl. přenesená",J666,0)</f>
        <v>0</v>
      </c>
      <c r="BH666" s="179">
        <f>IF(N666="sníž. přenesená",J666,0)</f>
        <v>0</v>
      </c>
      <c r="BI666" s="179">
        <f>IF(N666="nulová",J666,0)</f>
        <v>0</v>
      </c>
      <c r="BJ666" s="18" t="s">
        <v>84</v>
      </c>
      <c r="BK666" s="179">
        <f>ROUND(I666*H666,2)</f>
        <v>0</v>
      </c>
      <c r="BL666" s="18" t="s">
        <v>295</v>
      </c>
      <c r="BM666" s="178" t="s">
        <v>1208</v>
      </c>
    </row>
    <row r="667" spans="1:65" s="2" customFormat="1" ht="33" customHeight="1">
      <c r="A667" s="33"/>
      <c r="B667" s="166"/>
      <c r="C667" s="167" t="s">
        <v>1209</v>
      </c>
      <c r="D667" s="167" t="s">
        <v>133</v>
      </c>
      <c r="E667" s="168" t="s">
        <v>1210</v>
      </c>
      <c r="F667" s="169" t="s">
        <v>1211</v>
      </c>
      <c r="G667" s="170" t="s">
        <v>214</v>
      </c>
      <c r="H667" s="171">
        <v>728</v>
      </c>
      <c r="I667" s="172"/>
      <c r="J667" s="173">
        <f>ROUND(I667*H667,2)</f>
        <v>0</v>
      </c>
      <c r="K667" s="169" t="s">
        <v>137</v>
      </c>
      <c r="L667" s="34"/>
      <c r="M667" s="174" t="s">
        <v>1</v>
      </c>
      <c r="N667" s="175" t="s">
        <v>42</v>
      </c>
      <c r="O667" s="59"/>
      <c r="P667" s="176">
        <f>O667*H667</f>
        <v>0</v>
      </c>
      <c r="Q667" s="176">
        <v>2.0000000000000002E-5</v>
      </c>
      <c r="R667" s="176">
        <f>Q667*H667</f>
        <v>1.4560000000000002E-2</v>
      </c>
      <c r="S667" s="176">
        <v>0</v>
      </c>
      <c r="T667" s="177">
        <f>S667*H667</f>
        <v>0</v>
      </c>
      <c r="U667" s="33"/>
      <c r="V667" s="33"/>
      <c r="W667" s="33"/>
      <c r="X667" s="33"/>
      <c r="Y667" s="33"/>
      <c r="Z667" s="33"/>
      <c r="AA667" s="33"/>
      <c r="AB667" s="33"/>
      <c r="AC667" s="33"/>
      <c r="AD667" s="33"/>
      <c r="AE667" s="33"/>
      <c r="AR667" s="178" t="s">
        <v>295</v>
      </c>
      <c r="AT667" s="178" t="s">
        <v>133</v>
      </c>
      <c r="AU667" s="178" t="s">
        <v>86</v>
      </c>
      <c r="AY667" s="18" t="s">
        <v>130</v>
      </c>
      <c r="BE667" s="179">
        <f>IF(N667="základní",J667,0)</f>
        <v>0</v>
      </c>
      <c r="BF667" s="179">
        <f>IF(N667="snížená",J667,0)</f>
        <v>0</v>
      </c>
      <c r="BG667" s="179">
        <f>IF(N667="zákl. přenesená",J667,0)</f>
        <v>0</v>
      </c>
      <c r="BH667" s="179">
        <f>IF(N667="sníž. přenesená",J667,0)</f>
        <v>0</v>
      </c>
      <c r="BI667" s="179">
        <f>IF(N667="nulová",J667,0)</f>
        <v>0</v>
      </c>
      <c r="BJ667" s="18" t="s">
        <v>84</v>
      </c>
      <c r="BK667" s="179">
        <f>ROUND(I667*H667,2)</f>
        <v>0</v>
      </c>
      <c r="BL667" s="18" t="s">
        <v>295</v>
      </c>
      <c r="BM667" s="178" t="s">
        <v>1212</v>
      </c>
    </row>
    <row r="668" spans="1:65" s="13" customFormat="1">
      <c r="B668" s="188"/>
      <c r="D668" s="180" t="s">
        <v>205</v>
      </c>
      <c r="E668" s="189" t="s">
        <v>1</v>
      </c>
      <c r="F668" s="190" t="s">
        <v>1213</v>
      </c>
      <c r="H668" s="191">
        <v>728</v>
      </c>
      <c r="I668" s="192"/>
      <c r="L668" s="188"/>
      <c r="M668" s="193"/>
      <c r="N668" s="194"/>
      <c r="O668" s="194"/>
      <c r="P668" s="194"/>
      <c r="Q668" s="194"/>
      <c r="R668" s="194"/>
      <c r="S668" s="194"/>
      <c r="T668" s="195"/>
      <c r="AT668" s="189" t="s">
        <v>205</v>
      </c>
      <c r="AU668" s="189" t="s">
        <v>86</v>
      </c>
      <c r="AV668" s="13" t="s">
        <v>86</v>
      </c>
      <c r="AW668" s="13" t="s">
        <v>32</v>
      </c>
      <c r="AX668" s="13" t="s">
        <v>84</v>
      </c>
      <c r="AY668" s="189" t="s">
        <v>130</v>
      </c>
    </row>
    <row r="669" spans="1:65" s="2" customFormat="1" ht="21.75" customHeight="1">
      <c r="A669" s="33"/>
      <c r="B669" s="166"/>
      <c r="C669" s="167" t="s">
        <v>1214</v>
      </c>
      <c r="D669" s="167" t="s">
        <v>133</v>
      </c>
      <c r="E669" s="168" t="s">
        <v>1215</v>
      </c>
      <c r="F669" s="169" t="s">
        <v>1216</v>
      </c>
      <c r="G669" s="170" t="s">
        <v>214</v>
      </c>
      <c r="H669" s="171">
        <v>1260</v>
      </c>
      <c r="I669" s="172"/>
      <c r="J669" s="173">
        <f>ROUND(I669*H669,2)</f>
        <v>0</v>
      </c>
      <c r="K669" s="169" t="s">
        <v>137</v>
      </c>
      <c r="L669" s="34"/>
      <c r="M669" s="174" t="s">
        <v>1</v>
      </c>
      <c r="N669" s="175" t="s">
        <v>42</v>
      </c>
      <c r="O669" s="59"/>
      <c r="P669" s="176">
        <f>O669*H669</f>
        <v>0</v>
      </c>
      <c r="Q669" s="176">
        <v>2.9E-4</v>
      </c>
      <c r="R669" s="176">
        <f>Q669*H669</f>
        <v>0.3654</v>
      </c>
      <c r="S669" s="176">
        <v>0</v>
      </c>
      <c r="T669" s="177">
        <f>S669*H669</f>
        <v>0</v>
      </c>
      <c r="U669" s="33"/>
      <c r="V669" s="33"/>
      <c r="W669" s="33"/>
      <c r="X669" s="33"/>
      <c r="Y669" s="33"/>
      <c r="Z669" s="33"/>
      <c r="AA669" s="33"/>
      <c r="AB669" s="33"/>
      <c r="AC669" s="33"/>
      <c r="AD669" s="33"/>
      <c r="AE669" s="33"/>
      <c r="AR669" s="178" t="s">
        <v>295</v>
      </c>
      <c r="AT669" s="178" t="s">
        <v>133</v>
      </c>
      <c r="AU669" s="178" t="s">
        <v>86</v>
      </c>
      <c r="AY669" s="18" t="s">
        <v>130</v>
      </c>
      <c r="BE669" s="179">
        <f>IF(N669="základní",J669,0)</f>
        <v>0</v>
      </c>
      <c r="BF669" s="179">
        <f>IF(N669="snížená",J669,0)</f>
        <v>0</v>
      </c>
      <c r="BG669" s="179">
        <f>IF(N669="zákl. přenesená",J669,0)</f>
        <v>0</v>
      </c>
      <c r="BH669" s="179">
        <f>IF(N669="sníž. přenesená",J669,0)</f>
        <v>0</v>
      </c>
      <c r="BI669" s="179">
        <f>IF(N669="nulová",J669,0)</f>
        <v>0</v>
      </c>
      <c r="BJ669" s="18" t="s">
        <v>84</v>
      </c>
      <c r="BK669" s="179">
        <f>ROUND(I669*H669,2)</f>
        <v>0</v>
      </c>
      <c r="BL669" s="18" t="s">
        <v>295</v>
      </c>
      <c r="BM669" s="178" t="s">
        <v>1217</v>
      </c>
    </row>
    <row r="670" spans="1:65" s="13" customFormat="1">
      <c r="B670" s="188"/>
      <c r="D670" s="180" t="s">
        <v>205</v>
      </c>
      <c r="E670" s="189" t="s">
        <v>1</v>
      </c>
      <c r="F670" s="190" t="s">
        <v>1218</v>
      </c>
      <c r="H670" s="191">
        <v>1260</v>
      </c>
      <c r="I670" s="192"/>
      <c r="L670" s="188"/>
      <c r="M670" s="193"/>
      <c r="N670" s="194"/>
      <c r="O670" s="194"/>
      <c r="P670" s="194"/>
      <c r="Q670" s="194"/>
      <c r="R670" s="194"/>
      <c r="S670" s="194"/>
      <c r="T670" s="195"/>
      <c r="AT670" s="189" t="s">
        <v>205</v>
      </c>
      <c r="AU670" s="189" t="s">
        <v>86</v>
      </c>
      <c r="AV670" s="13" t="s">
        <v>86</v>
      </c>
      <c r="AW670" s="13" t="s">
        <v>32</v>
      </c>
      <c r="AX670" s="13" t="s">
        <v>84</v>
      </c>
      <c r="AY670" s="189" t="s">
        <v>130</v>
      </c>
    </row>
    <row r="671" spans="1:65" s="2" customFormat="1" ht="21.75" customHeight="1">
      <c r="A671" s="33"/>
      <c r="B671" s="166"/>
      <c r="C671" s="167" t="s">
        <v>1219</v>
      </c>
      <c r="D671" s="167" t="s">
        <v>133</v>
      </c>
      <c r="E671" s="168" t="s">
        <v>1220</v>
      </c>
      <c r="F671" s="169" t="s">
        <v>1221</v>
      </c>
      <c r="G671" s="170" t="s">
        <v>214</v>
      </c>
      <c r="H671" s="171">
        <v>882</v>
      </c>
      <c r="I671" s="172"/>
      <c r="J671" s="173">
        <f>ROUND(I671*H671,2)</f>
        <v>0</v>
      </c>
      <c r="K671" s="169" t="s">
        <v>137</v>
      </c>
      <c r="L671" s="34"/>
      <c r="M671" s="174" t="s">
        <v>1</v>
      </c>
      <c r="N671" s="175" t="s">
        <v>42</v>
      </c>
      <c r="O671" s="59"/>
      <c r="P671" s="176">
        <f>O671*H671</f>
        <v>0</v>
      </c>
      <c r="Q671" s="176">
        <v>1.0000000000000001E-5</v>
      </c>
      <c r="R671" s="176">
        <f>Q671*H671</f>
        <v>8.8200000000000014E-3</v>
      </c>
      <c r="S671" s="176">
        <v>0</v>
      </c>
      <c r="T671" s="177">
        <f>S671*H671</f>
        <v>0</v>
      </c>
      <c r="U671" s="33"/>
      <c r="V671" s="33"/>
      <c r="W671" s="33"/>
      <c r="X671" s="33"/>
      <c r="Y671" s="33"/>
      <c r="Z671" s="33"/>
      <c r="AA671" s="33"/>
      <c r="AB671" s="33"/>
      <c r="AC671" s="33"/>
      <c r="AD671" s="33"/>
      <c r="AE671" s="33"/>
      <c r="AR671" s="178" t="s">
        <v>295</v>
      </c>
      <c r="AT671" s="178" t="s">
        <v>133</v>
      </c>
      <c r="AU671" s="178" t="s">
        <v>86</v>
      </c>
      <c r="AY671" s="18" t="s">
        <v>130</v>
      </c>
      <c r="BE671" s="179">
        <f>IF(N671="základní",J671,0)</f>
        <v>0</v>
      </c>
      <c r="BF671" s="179">
        <f>IF(N671="snížená",J671,0)</f>
        <v>0</v>
      </c>
      <c r="BG671" s="179">
        <f>IF(N671="zákl. přenesená",J671,0)</f>
        <v>0</v>
      </c>
      <c r="BH671" s="179">
        <f>IF(N671="sníž. přenesená",J671,0)</f>
        <v>0</v>
      </c>
      <c r="BI671" s="179">
        <f>IF(N671="nulová",J671,0)</f>
        <v>0</v>
      </c>
      <c r="BJ671" s="18" t="s">
        <v>84</v>
      </c>
      <c r="BK671" s="179">
        <f>ROUND(I671*H671,2)</f>
        <v>0</v>
      </c>
      <c r="BL671" s="18" t="s">
        <v>295</v>
      </c>
      <c r="BM671" s="178" t="s">
        <v>1222</v>
      </c>
    </row>
    <row r="672" spans="1:65" s="13" customFormat="1">
      <c r="B672" s="188"/>
      <c r="D672" s="180" t="s">
        <v>205</v>
      </c>
      <c r="E672" s="189" t="s">
        <v>1</v>
      </c>
      <c r="F672" s="190" t="s">
        <v>1223</v>
      </c>
      <c r="H672" s="191">
        <v>882</v>
      </c>
      <c r="I672" s="192"/>
      <c r="L672" s="188"/>
      <c r="M672" s="229"/>
      <c r="N672" s="230"/>
      <c r="O672" s="230"/>
      <c r="P672" s="230"/>
      <c r="Q672" s="230"/>
      <c r="R672" s="230"/>
      <c r="S672" s="230"/>
      <c r="T672" s="231"/>
      <c r="AT672" s="189" t="s">
        <v>205</v>
      </c>
      <c r="AU672" s="189" t="s">
        <v>86</v>
      </c>
      <c r="AV672" s="13" t="s">
        <v>86</v>
      </c>
      <c r="AW672" s="13" t="s">
        <v>32</v>
      </c>
      <c r="AX672" s="13" t="s">
        <v>84</v>
      </c>
      <c r="AY672" s="189" t="s">
        <v>130</v>
      </c>
    </row>
    <row r="673" spans="1:31" s="2" customFormat="1" ht="6.95" customHeight="1">
      <c r="A673" s="33"/>
      <c r="B673" s="48"/>
      <c r="C673" s="49"/>
      <c r="D673" s="49"/>
      <c r="E673" s="49"/>
      <c r="F673" s="49"/>
      <c r="G673" s="49"/>
      <c r="H673" s="49"/>
      <c r="I673" s="126"/>
      <c r="J673" s="49"/>
      <c r="K673" s="49"/>
      <c r="L673" s="34"/>
      <c r="M673" s="33"/>
      <c r="O673" s="33"/>
      <c r="P673" s="33"/>
      <c r="Q673" s="33"/>
      <c r="R673" s="33"/>
      <c r="S673" s="33"/>
      <c r="T673" s="33"/>
      <c r="U673" s="33"/>
      <c r="V673" s="33"/>
      <c r="W673" s="33"/>
      <c r="X673" s="33"/>
      <c r="Y673" s="33"/>
      <c r="Z673" s="33"/>
      <c r="AA673" s="33"/>
      <c r="AB673" s="33"/>
      <c r="AC673" s="33"/>
      <c r="AD673" s="33"/>
      <c r="AE673" s="33"/>
    </row>
  </sheetData>
  <autoFilter ref="C143:K672" xr:uid="{00000000-0009-0000-0000-000002000000}"/>
  <mergeCells count="12">
    <mergeCell ref="E136:H136"/>
    <mergeCell ref="L2:V2"/>
    <mergeCell ref="E85:H85"/>
    <mergeCell ref="E87:H87"/>
    <mergeCell ref="E89:H89"/>
    <mergeCell ref="E132:H132"/>
    <mergeCell ref="E134:H13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27"/>
  <sheetViews>
    <sheetView showGridLines="0" tabSelected="1" topLeftCell="A100" workbookViewId="0">
      <selection activeCell="W131" sqref="W131"/>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61" t="s">
        <v>5</v>
      </c>
      <c r="M2" s="262"/>
      <c r="N2" s="262"/>
      <c r="O2" s="262"/>
      <c r="P2" s="262"/>
      <c r="Q2" s="262"/>
      <c r="R2" s="262"/>
      <c r="S2" s="262"/>
      <c r="T2" s="262"/>
      <c r="U2" s="262"/>
      <c r="V2" s="262"/>
      <c r="AT2" s="18" t="s">
        <v>98</v>
      </c>
    </row>
    <row r="3" spans="1:46" s="1" customFormat="1" ht="6.95" customHeight="1">
      <c r="B3" s="19"/>
      <c r="C3" s="20"/>
      <c r="D3" s="20"/>
      <c r="E3" s="20"/>
      <c r="F3" s="20"/>
      <c r="G3" s="20"/>
      <c r="H3" s="20"/>
      <c r="I3" s="100"/>
      <c r="J3" s="20"/>
      <c r="K3" s="20"/>
      <c r="L3" s="21"/>
      <c r="AT3" s="18" t="s">
        <v>86</v>
      </c>
    </row>
    <row r="4" spans="1:46" s="1" customFormat="1" ht="24.95" customHeight="1">
      <c r="B4" s="21"/>
      <c r="D4" s="22" t="s">
        <v>99</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6" t="str">
        <f>'Rekapitulace stavby'!K6</f>
        <v>ZŠ Kladenská 494, Přelouč</v>
      </c>
      <c r="F7" s="277"/>
      <c r="G7" s="277"/>
      <c r="H7" s="277"/>
      <c r="I7" s="99"/>
      <c r="L7" s="21"/>
    </row>
    <row r="8" spans="1:46" s="1" customFormat="1" ht="12" customHeight="1">
      <c r="B8" s="21"/>
      <c r="D8" s="28" t="s">
        <v>100</v>
      </c>
      <c r="I8" s="99"/>
      <c r="L8" s="21"/>
    </row>
    <row r="9" spans="1:46" s="2" customFormat="1" ht="16.5" customHeight="1">
      <c r="A9" s="33"/>
      <c r="B9" s="34"/>
      <c r="C9" s="33"/>
      <c r="D9" s="33"/>
      <c r="E9" s="276" t="s">
        <v>1224</v>
      </c>
      <c r="F9" s="275"/>
      <c r="G9" s="275"/>
      <c r="H9" s="275"/>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102</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5" t="s">
        <v>103</v>
      </c>
      <c r="F11" s="275"/>
      <c r="G11" s="275"/>
      <c r="H11" s="275"/>
      <c r="I11" s="102"/>
      <c r="J11" s="33"/>
      <c r="K11" s="33"/>
      <c r="L11" s="43"/>
      <c r="S11" s="33"/>
      <c r="T11" s="33"/>
      <c r="U11" s="33"/>
      <c r="V11" s="33"/>
      <c r="W11" s="33"/>
      <c r="X11" s="33"/>
      <c r="Y11" s="33"/>
      <c r="Z11" s="33"/>
      <c r="AA11" s="33"/>
      <c r="AB11" s="33"/>
      <c r="AC11" s="33"/>
      <c r="AD11" s="33"/>
      <c r="AE11" s="33"/>
    </row>
    <row r="12" spans="1:46" s="2" customFormat="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103" t="s">
        <v>22</v>
      </c>
      <c r="J14" s="56" t="str">
        <f>'Rekapitulace stavby'!AN8</f>
        <v>13. 1. 2020</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24</v>
      </c>
      <c r="E16" s="33"/>
      <c r="F16" s="33"/>
      <c r="G16" s="33"/>
      <c r="H16" s="33"/>
      <c r="I16" s="103" t="s">
        <v>25</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26</v>
      </c>
      <c r="F17" s="33"/>
      <c r="G17" s="33"/>
      <c r="H17" s="33"/>
      <c r="I17" s="103" t="s">
        <v>27</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78" t="str">
        <f>'Rekapitulace stavby'!E14</f>
        <v>Vyplň údaj</v>
      </c>
      <c r="F20" s="270"/>
      <c r="G20" s="270"/>
      <c r="H20" s="270"/>
      <c r="I20" s="103" t="s">
        <v>27</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103" t="s">
        <v>25</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31</v>
      </c>
      <c r="F23" s="33"/>
      <c r="G23" s="33"/>
      <c r="H23" s="33"/>
      <c r="I23" s="103" t="s">
        <v>27</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33</v>
      </c>
      <c r="E25" s="33"/>
      <c r="F25" s="33"/>
      <c r="G25" s="33"/>
      <c r="H25" s="33"/>
      <c r="I25" s="103" t="s">
        <v>25</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34</v>
      </c>
      <c r="F26" s="33"/>
      <c r="G26" s="33"/>
      <c r="H26" s="33"/>
      <c r="I26" s="103" t="s">
        <v>27</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35</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74" t="s">
        <v>1</v>
      </c>
      <c r="F29" s="274"/>
      <c r="G29" s="274"/>
      <c r="H29" s="274"/>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37</v>
      </c>
      <c r="E32" s="33"/>
      <c r="F32" s="33"/>
      <c r="G32" s="33"/>
      <c r="H32" s="33"/>
      <c r="I32" s="102"/>
      <c r="J32" s="72">
        <f>ROUND(J122,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39</v>
      </c>
      <c r="G34" s="33"/>
      <c r="H34" s="33"/>
      <c r="I34" s="110" t="s">
        <v>38</v>
      </c>
      <c r="J34" s="37" t="s">
        <v>40</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41</v>
      </c>
      <c r="E35" s="28" t="s">
        <v>42</v>
      </c>
      <c r="F35" s="112">
        <f>ROUND((SUM(BE122:BE126)),  2)</f>
        <v>0</v>
      </c>
      <c r="G35" s="33"/>
      <c r="H35" s="33"/>
      <c r="I35" s="113">
        <v>0.21</v>
      </c>
      <c r="J35" s="112">
        <f>ROUND(((SUM(BE122:BE126))*I35),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43</v>
      </c>
      <c r="F36" s="112">
        <f>ROUND((SUM(BF122:BF126)),  2)</f>
        <v>0</v>
      </c>
      <c r="G36" s="33"/>
      <c r="H36" s="33"/>
      <c r="I36" s="113">
        <v>0.15</v>
      </c>
      <c r="J36" s="112">
        <f>ROUND(((SUM(BF122:BF126))*I36),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44</v>
      </c>
      <c r="F37" s="112">
        <f>ROUND((SUM(BG122:BG126)),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45</v>
      </c>
      <c r="F38" s="112">
        <f>ROUND((SUM(BH122:BH126)),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46</v>
      </c>
      <c r="F39" s="112">
        <f>ROUND((SUM(BI122:BI126)),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47</v>
      </c>
      <c r="E41" s="61"/>
      <c r="F41" s="61"/>
      <c r="G41" s="116" t="s">
        <v>48</v>
      </c>
      <c r="H41" s="117" t="s">
        <v>49</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50</v>
      </c>
      <c r="E50" s="45"/>
      <c r="F50" s="45"/>
      <c r="G50" s="44" t="s">
        <v>51</v>
      </c>
      <c r="H50" s="45"/>
      <c r="I50" s="121"/>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52</v>
      </c>
      <c r="E61" s="36"/>
      <c r="F61" s="122" t="s">
        <v>53</v>
      </c>
      <c r="G61" s="46" t="s">
        <v>52</v>
      </c>
      <c r="H61" s="36"/>
      <c r="I61" s="123"/>
      <c r="J61" s="124" t="s">
        <v>53</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54</v>
      </c>
      <c r="E65" s="47"/>
      <c r="F65" s="47"/>
      <c r="G65" s="44" t="s">
        <v>55</v>
      </c>
      <c r="H65" s="47"/>
      <c r="I65" s="125"/>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52</v>
      </c>
      <c r="E76" s="36"/>
      <c r="F76" s="122" t="s">
        <v>53</v>
      </c>
      <c r="G76" s="46" t="s">
        <v>52</v>
      </c>
      <c r="H76" s="36"/>
      <c r="I76" s="123"/>
      <c r="J76" s="124" t="s">
        <v>53</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104</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6" t="str">
        <f>E7</f>
        <v>ZŠ Kladenská 494, Přelouč</v>
      </c>
      <c r="F85" s="277"/>
      <c r="G85" s="277"/>
      <c r="H85" s="277"/>
      <c r="I85" s="102"/>
      <c r="J85" s="33"/>
      <c r="K85" s="33"/>
      <c r="L85" s="43"/>
      <c r="S85" s="33"/>
      <c r="T85" s="33"/>
      <c r="U85" s="33"/>
      <c r="V85" s="33"/>
      <c r="W85" s="33"/>
      <c r="X85" s="33"/>
      <c r="Y85" s="33"/>
      <c r="Z85" s="33"/>
      <c r="AA85" s="33"/>
      <c r="AB85" s="33"/>
      <c r="AC85" s="33"/>
      <c r="AD85" s="33"/>
      <c r="AE85" s="33"/>
    </row>
    <row r="86" spans="1:31" s="1" customFormat="1" ht="12" customHeight="1">
      <c r="B86" s="21"/>
      <c r="C86" s="28" t="s">
        <v>100</v>
      </c>
      <c r="I86" s="99"/>
      <c r="L86" s="21"/>
    </row>
    <row r="87" spans="1:31" s="2" customFormat="1" ht="16.5" customHeight="1">
      <c r="A87" s="33"/>
      <c r="B87" s="34"/>
      <c r="C87" s="33"/>
      <c r="D87" s="33"/>
      <c r="E87" s="276" t="s">
        <v>1224</v>
      </c>
      <c r="F87" s="275"/>
      <c r="G87" s="275"/>
      <c r="H87" s="275"/>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102</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5" t="str">
        <f>E11</f>
        <v>00 - Vedlejší a ostatní náklady</v>
      </c>
      <c r="F89" s="275"/>
      <c r="G89" s="275"/>
      <c r="H89" s="275"/>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Přelouč</v>
      </c>
      <c r="G91" s="33"/>
      <c r="H91" s="33"/>
      <c r="I91" s="103" t="s">
        <v>22</v>
      </c>
      <c r="J91" s="56" t="str">
        <f>IF(J14="","",J14)</f>
        <v>13. 1. 2020</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customHeight="1">
      <c r="A93" s="33"/>
      <c r="B93" s="34"/>
      <c r="C93" s="28" t="s">
        <v>24</v>
      </c>
      <c r="D93" s="33"/>
      <c r="E93" s="33"/>
      <c r="F93" s="26" t="str">
        <f>E17</f>
        <v>Město Přelouč</v>
      </c>
      <c r="G93" s="33"/>
      <c r="H93" s="33"/>
      <c r="I93" s="103" t="s">
        <v>30</v>
      </c>
      <c r="J93" s="31" t="str">
        <f>E23</f>
        <v>Ing. Vítězslav Vomočil Pardubice</v>
      </c>
      <c r="K93" s="33"/>
      <c r="L93" s="43"/>
      <c r="S93" s="33"/>
      <c r="T93" s="33"/>
      <c r="U93" s="33"/>
      <c r="V93" s="33"/>
      <c r="W93" s="33"/>
      <c r="X93" s="33"/>
      <c r="Y93" s="33"/>
      <c r="Z93" s="33"/>
      <c r="AA93" s="33"/>
      <c r="AB93" s="33"/>
      <c r="AC93" s="33"/>
      <c r="AD93" s="33"/>
      <c r="AE93" s="33"/>
    </row>
    <row r="94" spans="1:31" s="2" customFormat="1" ht="15.2" customHeight="1">
      <c r="A94" s="33"/>
      <c r="B94" s="34"/>
      <c r="C94" s="28" t="s">
        <v>28</v>
      </c>
      <c r="D94" s="33"/>
      <c r="E94" s="33"/>
      <c r="F94" s="26" t="str">
        <f>IF(E20="","",E20)</f>
        <v>Vyplň údaj</v>
      </c>
      <c r="G94" s="33"/>
      <c r="H94" s="33"/>
      <c r="I94" s="103" t="s">
        <v>33</v>
      </c>
      <c r="J94" s="31" t="str">
        <f>E26</f>
        <v>A. Vojtěch</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105</v>
      </c>
      <c r="D96" s="114"/>
      <c r="E96" s="114"/>
      <c r="F96" s="114"/>
      <c r="G96" s="114"/>
      <c r="H96" s="114"/>
      <c r="I96" s="129"/>
      <c r="J96" s="130" t="s">
        <v>106</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107</v>
      </c>
      <c r="D98" s="33"/>
      <c r="E98" s="33"/>
      <c r="F98" s="33"/>
      <c r="G98" s="33"/>
      <c r="H98" s="33"/>
      <c r="I98" s="102"/>
      <c r="J98" s="72">
        <f>J122</f>
        <v>0</v>
      </c>
      <c r="K98" s="33"/>
      <c r="L98" s="43"/>
      <c r="S98" s="33"/>
      <c r="T98" s="33"/>
      <c r="U98" s="33"/>
      <c r="V98" s="33"/>
      <c r="W98" s="33"/>
      <c r="X98" s="33"/>
      <c r="Y98" s="33"/>
      <c r="Z98" s="33"/>
      <c r="AA98" s="33"/>
      <c r="AB98" s="33"/>
      <c r="AC98" s="33"/>
      <c r="AD98" s="33"/>
      <c r="AE98" s="33"/>
      <c r="AU98" s="18" t="s">
        <v>108</v>
      </c>
    </row>
    <row r="99" spans="1:47" s="9" customFormat="1" ht="24.95" customHeight="1">
      <c r="B99" s="132"/>
      <c r="D99" s="133" t="s">
        <v>109</v>
      </c>
      <c r="E99" s="134"/>
      <c r="F99" s="134"/>
      <c r="G99" s="134"/>
      <c r="H99" s="134"/>
      <c r="I99" s="135"/>
      <c r="J99" s="136">
        <f>J123</f>
        <v>0</v>
      </c>
      <c r="L99" s="132"/>
    </row>
    <row r="100" spans="1:47" s="10" customFormat="1" ht="19.899999999999999" customHeight="1">
      <c r="B100" s="137"/>
      <c r="D100" s="138" t="s">
        <v>1225</v>
      </c>
      <c r="E100" s="139"/>
      <c r="F100" s="139"/>
      <c r="G100" s="139"/>
      <c r="H100" s="139"/>
      <c r="I100" s="140"/>
      <c r="J100" s="141">
        <f>J124</f>
        <v>0</v>
      </c>
      <c r="L100" s="137"/>
    </row>
    <row r="101" spans="1:47" s="2" customFormat="1" ht="21.75" customHeight="1">
      <c r="A101" s="33"/>
      <c r="B101" s="34"/>
      <c r="C101" s="33"/>
      <c r="D101" s="33"/>
      <c r="E101" s="33"/>
      <c r="F101" s="33"/>
      <c r="G101" s="33"/>
      <c r="H101" s="33"/>
      <c r="I101" s="102"/>
      <c r="J101" s="33"/>
      <c r="K101" s="33"/>
      <c r="L101" s="43"/>
      <c r="S101" s="33"/>
      <c r="T101" s="33"/>
      <c r="U101" s="33"/>
      <c r="V101" s="33"/>
      <c r="W101" s="33"/>
      <c r="X101" s="33"/>
      <c r="Y101" s="33"/>
      <c r="Z101" s="33"/>
      <c r="AA101" s="33"/>
      <c r="AB101" s="33"/>
      <c r="AC101" s="33"/>
      <c r="AD101" s="33"/>
      <c r="AE101" s="33"/>
    </row>
    <row r="102" spans="1:47" s="2" customFormat="1" ht="6.95" customHeight="1">
      <c r="A102" s="33"/>
      <c r="B102" s="48"/>
      <c r="C102" s="49"/>
      <c r="D102" s="49"/>
      <c r="E102" s="49"/>
      <c r="F102" s="49"/>
      <c r="G102" s="49"/>
      <c r="H102" s="49"/>
      <c r="I102" s="126"/>
      <c r="J102" s="49"/>
      <c r="K102" s="49"/>
      <c r="L102" s="43"/>
      <c r="S102" s="33"/>
      <c r="T102" s="33"/>
      <c r="U102" s="33"/>
      <c r="V102" s="33"/>
      <c r="W102" s="33"/>
      <c r="X102" s="33"/>
      <c r="Y102" s="33"/>
      <c r="Z102" s="33"/>
      <c r="AA102" s="33"/>
      <c r="AB102" s="33"/>
      <c r="AC102" s="33"/>
      <c r="AD102" s="33"/>
      <c r="AE102" s="33"/>
    </row>
    <row r="106" spans="1:47" s="2" customFormat="1" ht="6.95" customHeight="1">
      <c r="A106" s="33"/>
      <c r="B106" s="50"/>
      <c r="C106" s="51"/>
      <c r="D106" s="51"/>
      <c r="E106" s="51"/>
      <c r="F106" s="51"/>
      <c r="G106" s="51"/>
      <c r="H106" s="51"/>
      <c r="I106" s="127"/>
      <c r="J106" s="51"/>
      <c r="K106" s="51"/>
      <c r="L106" s="43"/>
      <c r="S106" s="33"/>
      <c r="T106" s="33"/>
      <c r="U106" s="33"/>
      <c r="V106" s="33"/>
      <c r="W106" s="33"/>
      <c r="X106" s="33"/>
      <c r="Y106" s="33"/>
      <c r="Z106" s="33"/>
      <c r="AA106" s="33"/>
      <c r="AB106" s="33"/>
      <c r="AC106" s="33"/>
      <c r="AD106" s="33"/>
      <c r="AE106" s="33"/>
    </row>
    <row r="107" spans="1:47" s="2" customFormat="1" ht="24.95" customHeight="1">
      <c r="A107" s="33"/>
      <c r="B107" s="34"/>
      <c r="C107" s="22" t="s">
        <v>114</v>
      </c>
      <c r="D107" s="33"/>
      <c r="E107" s="33"/>
      <c r="F107" s="33"/>
      <c r="G107" s="33"/>
      <c r="H107" s="33"/>
      <c r="I107" s="102"/>
      <c r="J107" s="33"/>
      <c r="K107" s="33"/>
      <c r="L107" s="43"/>
      <c r="S107" s="33"/>
      <c r="T107" s="33"/>
      <c r="U107" s="33"/>
      <c r="V107" s="33"/>
      <c r="W107" s="33"/>
      <c r="X107" s="33"/>
      <c r="Y107" s="33"/>
      <c r="Z107" s="33"/>
      <c r="AA107" s="33"/>
      <c r="AB107" s="33"/>
      <c r="AC107" s="33"/>
      <c r="AD107" s="33"/>
      <c r="AE107" s="33"/>
    </row>
    <row r="108" spans="1:47" s="2" customFormat="1" ht="6.95" customHeight="1">
      <c r="A108" s="33"/>
      <c r="B108" s="34"/>
      <c r="C108" s="33"/>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12" customHeight="1">
      <c r="A109" s="33"/>
      <c r="B109" s="34"/>
      <c r="C109" s="28" t="s">
        <v>16</v>
      </c>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16.5" customHeight="1">
      <c r="A110" s="33"/>
      <c r="B110" s="34"/>
      <c r="C110" s="33"/>
      <c r="D110" s="33"/>
      <c r="E110" s="276" t="str">
        <f>E7</f>
        <v>ZŠ Kladenská 494, Přelouč</v>
      </c>
      <c r="F110" s="277"/>
      <c r="G110" s="277"/>
      <c r="H110" s="277"/>
      <c r="I110" s="102"/>
      <c r="J110" s="33"/>
      <c r="K110" s="33"/>
      <c r="L110" s="43"/>
      <c r="S110" s="33"/>
      <c r="T110" s="33"/>
      <c r="U110" s="33"/>
      <c r="V110" s="33"/>
      <c r="W110" s="33"/>
      <c r="X110" s="33"/>
      <c r="Y110" s="33"/>
      <c r="Z110" s="33"/>
      <c r="AA110" s="33"/>
      <c r="AB110" s="33"/>
      <c r="AC110" s="33"/>
      <c r="AD110" s="33"/>
      <c r="AE110" s="33"/>
    </row>
    <row r="111" spans="1:47" s="1" customFormat="1" ht="12" customHeight="1">
      <c r="B111" s="21"/>
      <c r="C111" s="28" t="s">
        <v>100</v>
      </c>
      <c r="I111" s="99"/>
      <c r="L111" s="21"/>
    </row>
    <row r="112" spans="1:47" s="2" customFormat="1" ht="16.5" customHeight="1">
      <c r="A112" s="33"/>
      <c r="B112" s="34"/>
      <c r="C112" s="33"/>
      <c r="D112" s="33"/>
      <c r="E112" s="276" t="s">
        <v>1224</v>
      </c>
      <c r="F112" s="275"/>
      <c r="G112" s="275"/>
      <c r="H112" s="275"/>
      <c r="I112" s="102"/>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102</v>
      </c>
      <c r="D113" s="33"/>
      <c r="E113" s="33"/>
      <c r="F113" s="33"/>
      <c r="G113" s="33"/>
      <c r="H113" s="33"/>
      <c r="I113" s="102"/>
      <c r="J113" s="33"/>
      <c r="K113" s="33"/>
      <c r="L113" s="43"/>
      <c r="S113" s="33"/>
      <c r="T113" s="33"/>
      <c r="U113" s="33"/>
      <c r="V113" s="33"/>
      <c r="W113" s="33"/>
      <c r="X113" s="33"/>
      <c r="Y113" s="33"/>
      <c r="Z113" s="33"/>
      <c r="AA113" s="33"/>
      <c r="AB113" s="33"/>
      <c r="AC113" s="33"/>
      <c r="AD113" s="33"/>
      <c r="AE113" s="33"/>
    </row>
    <row r="114" spans="1:65" s="2" customFormat="1" ht="16.5" customHeight="1">
      <c r="A114" s="33"/>
      <c r="B114" s="34"/>
      <c r="C114" s="33"/>
      <c r="D114" s="33"/>
      <c r="E114" s="255" t="str">
        <f>E11</f>
        <v>00 - Vedlejší a ostatní náklady</v>
      </c>
      <c r="F114" s="275"/>
      <c r="G114" s="275"/>
      <c r="H114" s="275"/>
      <c r="I114" s="102"/>
      <c r="J114" s="33"/>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102"/>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20</v>
      </c>
      <c r="D116" s="33"/>
      <c r="E116" s="33"/>
      <c r="F116" s="26" t="str">
        <f>F14</f>
        <v>Přelouč</v>
      </c>
      <c r="G116" s="33"/>
      <c r="H116" s="33"/>
      <c r="I116" s="103" t="s">
        <v>22</v>
      </c>
      <c r="J116" s="56" t="str">
        <f>IF(J14="","",J14)</f>
        <v>13. 1. 2020</v>
      </c>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102"/>
      <c r="J117" s="33"/>
      <c r="K117" s="33"/>
      <c r="L117" s="43"/>
      <c r="S117" s="33"/>
      <c r="T117" s="33"/>
      <c r="U117" s="33"/>
      <c r="V117" s="33"/>
      <c r="W117" s="33"/>
      <c r="X117" s="33"/>
      <c r="Y117" s="33"/>
      <c r="Z117" s="33"/>
      <c r="AA117" s="33"/>
      <c r="AB117" s="33"/>
      <c r="AC117" s="33"/>
      <c r="AD117" s="33"/>
      <c r="AE117" s="33"/>
    </row>
    <row r="118" spans="1:65" s="2" customFormat="1" ht="25.7" customHeight="1">
      <c r="A118" s="33"/>
      <c r="B118" s="34"/>
      <c r="C118" s="28" t="s">
        <v>24</v>
      </c>
      <c r="D118" s="33"/>
      <c r="E118" s="33"/>
      <c r="F118" s="26" t="str">
        <f>E17</f>
        <v>Město Přelouč</v>
      </c>
      <c r="G118" s="33"/>
      <c r="H118" s="33"/>
      <c r="I118" s="103" t="s">
        <v>30</v>
      </c>
      <c r="J118" s="31" t="str">
        <f>E23</f>
        <v>Ing. Vítězslav Vomočil Pardubice</v>
      </c>
      <c r="K118" s="33"/>
      <c r="L118" s="43"/>
      <c r="S118" s="33"/>
      <c r="T118" s="33"/>
      <c r="U118" s="33"/>
      <c r="V118" s="33"/>
      <c r="W118" s="33"/>
      <c r="X118" s="33"/>
      <c r="Y118" s="33"/>
      <c r="Z118" s="33"/>
      <c r="AA118" s="33"/>
      <c r="AB118" s="33"/>
      <c r="AC118" s="33"/>
      <c r="AD118" s="33"/>
      <c r="AE118" s="33"/>
    </row>
    <row r="119" spans="1:65" s="2" customFormat="1" ht="15.2" customHeight="1">
      <c r="A119" s="33"/>
      <c r="B119" s="34"/>
      <c r="C119" s="28" t="s">
        <v>28</v>
      </c>
      <c r="D119" s="33"/>
      <c r="E119" s="33"/>
      <c r="F119" s="26" t="str">
        <f>IF(E20="","",E20)</f>
        <v>Vyplň údaj</v>
      </c>
      <c r="G119" s="33"/>
      <c r="H119" s="33"/>
      <c r="I119" s="103" t="s">
        <v>33</v>
      </c>
      <c r="J119" s="31" t="str">
        <f>E26</f>
        <v>A. Vojtěch</v>
      </c>
      <c r="K119" s="33"/>
      <c r="L119" s="43"/>
      <c r="S119" s="33"/>
      <c r="T119" s="33"/>
      <c r="U119" s="33"/>
      <c r="V119" s="33"/>
      <c r="W119" s="33"/>
      <c r="X119" s="33"/>
      <c r="Y119" s="33"/>
      <c r="Z119" s="33"/>
      <c r="AA119" s="33"/>
      <c r="AB119" s="33"/>
      <c r="AC119" s="33"/>
      <c r="AD119" s="33"/>
      <c r="AE119" s="33"/>
    </row>
    <row r="120" spans="1:65" s="2" customFormat="1" ht="10.35" customHeight="1">
      <c r="A120" s="33"/>
      <c r="B120" s="34"/>
      <c r="C120" s="33"/>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65" s="11" customFormat="1" ht="29.25" customHeight="1">
      <c r="A121" s="142"/>
      <c r="B121" s="143"/>
      <c r="C121" s="144" t="s">
        <v>115</v>
      </c>
      <c r="D121" s="145" t="s">
        <v>62</v>
      </c>
      <c r="E121" s="145" t="s">
        <v>58</v>
      </c>
      <c r="F121" s="145" t="s">
        <v>59</v>
      </c>
      <c r="G121" s="145" t="s">
        <v>116</v>
      </c>
      <c r="H121" s="145" t="s">
        <v>117</v>
      </c>
      <c r="I121" s="146" t="s">
        <v>118</v>
      </c>
      <c r="J121" s="145" t="s">
        <v>106</v>
      </c>
      <c r="K121" s="147" t="s">
        <v>119</v>
      </c>
      <c r="L121" s="148"/>
      <c r="M121" s="63" t="s">
        <v>1</v>
      </c>
      <c r="N121" s="64" t="s">
        <v>41</v>
      </c>
      <c r="O121" s="64" t="s">
        <v>120</v>
      </c>
      <c r="P121" s="64" t="s">
        <v>121</v>
      </c>
      <c r="Q121" s="64" t="s">
        <v>122</v>
      </c>
      <c r="R121" s="64" t="s">
        <v>123</v>
      </c>
      <c r="S121" s="64" t="s">
        <v>124</v>
      </c>
      <c r="T121" s="65" t="s">
        <v>125</v>
      </c>
      <c r="U121" s="142"/>
      <c r="V121" s="142"/>
      <c r="W121" s="142"/>
      <c r="X121" s="142"/>
      <c r="Y121" s="142"/>
      <c r="Z121" s="142"/>
      <c r="AA121" s="142"/>
      <c r="AB121" s="142"/>
      <c r="AC121" s="142"/>
      <c r="AD121" s="142"/>
      <c r="AE121" s="142"/>
    </row>
    <row r="122" spans="1:65" s="2" customFormat="1" ht="22.9" customHeight="1">
      <c r="A122" s="33"/>
      <c r="B122" s="34"/>
      <c r="C122" s="70" t="s">
        <v>126</v>
      </c>
      <c r="D122" s="33"/>
      <c r="E122" s="33"/>
      <c r="F122" s="33"/>
      <c r="G122" s="33"/>
      <c r="H122" s="33"/>
      <c r="I122" s="102"/>
      <c r="J122" s="149">
        <f>BK122</f>
        <v>0</v>
      </c>
      <c r="K122" s="33"/>
      <c r="L122" s="34"/>
      <c r="M122" s="66"/>
      <c r="N122" s="57"/>
      <c r="O122" s="67"/>
      <c r="P122" s="150">
        <f>P123</f>
        <v>0</v>
      </c>
      <c r="Q122" s="67"/>
      <c r="R122" s="150">
        <f>R123</f>
        <v>0</v>
      </c>
      <c r="S122" s="67"/>
      <c r="T122" s="151">
        <f>T123</f>
        <v>0</v>
      </c>
      <c r="U122" s="33"/>
      <c r="V122" s="33"/>
      <c r="W122" s="33"/>
      <c r="X122" s="33"/>
      <c r="Y122" s="33"/>
      <c r="Z122" s="33"/>
      <c r="AA122" s="33"/>
      <c r="AB122" s="33"/>
      <c r="AC122" s="33"/>
      <c r="AD122" s="33"/>
      <c r="AE122" s="33"/>
      <c r="AT122" s="18" t="s">
        <v>76</v>
      </c>
      <c r="AU122" s="18" t="s">
        <v>108</v>
      </c>
      <c r="BK122" s="152">
        <f>BK123</f>
        <v>0</v>
      </c>
    </row>
    <row r="123" spans="1:65" s="12" customFormat="1" ht="25.9" customHeight="1">
      <c r="B123" s="153"/>
      <c r="D123" s="154" t="s">
        <v>76</v>
      </c>
      <c r="E123" s="155" t="s">
        <v>127</v>
      </c>
      <c r="F123" s="155" t="s">
        <v>128</v>
      </c>
      <c r="I123" s="156"/>
      <c r="J123" s="157">
        <f>BK123</f>
        <v>0</v>
      </c>
      <c r="L123" s="153"/>
      <c r="M123" s="158"/>
      <c r="N123" s="159"/>
      <c r="O123" s="159"/>
      <c r="P123" s="160">
        <f>P124</f>
        <v>0</v>
      </c>
      <c r="Q123" s="159"/>
      <c r="R123" s="160">
        <f>R124</f>
        <v>0</v>
      </c>
      <c r="S123" s="159"/>
      <c r="T123" s="161">
        <f>T124</f>
        <v>0</v>
      </c>
      <c r="AR123" s="154" t="s">
        <v>129</v>
      </c>
      <c r="AT123" s="162" t="s">
        <v>76</v>
      </c>
      <c r="AU123" s="162" t="s">
        <v>77</v>
      </c>
      <c r="AY123" s="154" t="s">
        <v>130</v>
      </c>
      <c r="BK123" s="163">
        <f>BK124</f>
        <v>0</v>
      </c>
    </row>
    <row r="124" spans="1:65" s="12" customFormat="1" ht="22.9" customHeight="1">
      <c r="B124" s="153"/>
      <c r="D124" s="154" t="s">
        <v>76</v>
      </c>
      <c r="E124" s="164" t="s">
        <v>1226</v>
      </c>
      <c r="F124" s="164" t="s">
        <v>1227</v>
      </c>
      <c r="I124" s="156"/>
      <c r="J124" s="165">
        <f>BK124</f>
        <v>0</v>
      </c>
      <c r="L124" s="153"/>
      <c r="M124" s="158"/>
      <c r="N124" s="159"/>
      <c r="O124" s="159"/>
      <c r="P124" s="160">
        <f>SUM(P125:P126)</f>
        <v>0</v>
      </c>
      <c r="Q124" s="159"/>
      <c r="R124" s="160">
        <f>SUM(R125:R126)</f>
        <v>0</v>
      </c>
      <c r="S124" s="159"/>
      <c r="T124" s="161">
        <f>SUM(T125:T126)</f>
        <v>0</v>
      </c>
      <c r="AR124" s="154" t="s">
        <v>129</v>
      </c>
      <c r="AT124" s="162" t="s">
        <v>76</v>
      </c>
      <c r="AU124" s="162" t="s">
        <v>84</v>
      </c>
      <c r="AY124" s="154" t="s">
        <v>130</v>
      </c>
      <c r="BK124" s="163">
        <f>SUM(BK125:BK126)</f>
        <v>0</v>
      </c>
    </row>
    <row r="125" spans="1:65" s="2" customFormat="1" ht="16.5" customHeight="1">
      <c r="A125" s="33"/>
      <c r="B125" s="166"/>
      <c r="C125" s="167" t="s">
        <v>84</v>
      </c>
      <c r="D125" s="167"/>
      <c r="E125" s="168"/>
      <c r="F125" s="169" t="s">
        <v>1235</v>
      </c>
      <c r="G125" s="170"/>
      <c r="H125" s="171">
        <v>0</v>
      </c>
      <c r="I125" s="172"/>
      <c r="J125" s="173">
        <f>ROUND(I125*H125,2)</f>
        <v>0</v>
      </c>
      <c r="K125" s="169"/>
      <c r="L125" s="34"/>
      <c r="M125" s="174" t="s">
        <v>1</v>
      </c>
      <c r="N125" s="175" t="s">
        <v>42</v>
      </c>
      <c r="O125" s="59"/>
      <c r="P125" s="176">
        <f>O125*H125</f>
        <v>0</v>
      </c>
      <c r="Q125" s="176">
        <v>0</v>
      </c>
      <c r="R125" s="176">
        <f>Q125*H125</f>
        <v>0</v>
      </c>
      <c r="S125" s="176">
        <v>0</v>
      </c>
      <c r="T125" s="177">
        <f>S125*H125</f>
        <v>0</v>
      </c>
      <c r="U125" s="33"/>
      <c r="V125" s="33"/>
      <c r="W125" s="33"/>
      <c r="X125" s="33"/>
      <c r="Y125" s="33"/>
      <c r="Z125" s="33"/>
      <c r="AA125" s="33"/>
      <c r="AB125" s="33"/>
      <c r="AC125" s="33"/>
      <c r="AD125" s="33"/>
      <c r="AE125" s="33"/>
      <c r="AR125" s="178" t="s">
        <v>138</v>
      </c>
      <c r="AT125" s="178" t="s">
        <v>133</v>
      </c>
      <c r="AU125" s="178" t="s">
        <v>86</v>
      </c>
      <c r="AY125" s="18" t="s">
        <v>130</v>
      </c>
      <c r="BE125" s="179">
        <f>IF(N125="základní",J125,0)</f>
        <v>0</v>
      </c>
      <c r="BF125" s="179">
        <f>IF(N125="snížená",J125,0)</f>
        <v>0</v>
      </c>
      <c r="BG125" s="179">
        <f>IF(N125="zákl. přenesená",J125,0)</f>
        <v>0</v>
      </c>
      <c r="BH125" s="179">
        <f>IF(N125="sníž. přenesená",J125,0)</f>
        <v>0</v>
      </c>
      <c r="BI125" s="179">
        <f>IF(N125="nulová",J125,0)</f>
        <v>0</v>
      </c>
      <c r="BJ125" s="18" t="s">
        <v>84</v>
      </c>
      <c r="BK125" s="179">
        <f>ROUND(I125*H125,2)</f>
        <v>0</v>
      </c>
      <c r="BL125" s="18" t="s">
        <v>138</v>
      </c>
      <c r="BM125" s="178" t="s">
        <v>1228</v>
      </c>
    </row>
    <row r="126" spans="1:65" s="2" customFormat="1">
      <c r="A126" s="33"/>
      <c r="B126" s="34"/>
      <c r="C126" s="33"/>
      <c r="D126" s="180" t="s">
        <v>143</v>
      </c>
      <c r="E126" s="33"/>
      <c r="F126" s="181"/>
      <c r="G126" s="33"/>
      <c r="H126" s="33"/>
      <c r="I126" s="102"/>
      <c r="J126" s="33"/>
      <c r="K126" s="33"/>
      <c r="L126" s="34"/>
      <c r="M126" s="184"/>
      <c r="N126" s="185"/>
      <c r="O126" s="186"/>
      <c r="P126" s="186"/>
      <c r="Q126" s="186"/>
      <c r="R126" s="186"/>
      <c r="S126" s="186"/>
      <c r="T126" s="187"/>
      <c r="U126" s="33"/>
      <c r="V126" s="33"/>
      <c r="W126" s="33"/>
      <c r="X126" s="33"/>
      <c r="Y126" s="33"/>
      <c r="Z126" s="33"/>
      <c r="AA126" s="33"/>
      <c r="AB126" s="33"/>
      <c r="AC126" s="33"/>
      <c r="AD126" s="33"/>
      <c r="AE126" s="33"/>
      <c r="AT126" s="18" t="s">
        <v>143</v>
      </c>
      <c r="AU126" s="18" t="s">
        <v>86</v>
      </c>
    </row>
    <row r="127" spans="1:65" s="2" customFormat="1" ht="6.95" customHeight="1">
      <c r="A127" s="33"/>
      <c r="B127" s="48"/>
      <c r="C127" s="49"/>
      <c r="D127" s="49"/>
      <c r="E127" s="49"/>
      <c r="F127" s="49"/>
      <c r="G127" s="49"/>
      <c r="H127" s="49"/>
      <c r="I127" s="126"/>
      <c r="J127" s="49"/>
      <c r="K127" s="49"/>
      <c r="L127" s="34"/>
      <c r="M127" s="33"/>
      <c r="O127" s="33"/>
      <c r="P127" s="33"/>
      <c r="Q127" s="33"/>
      <c r="R127" s="33"/>
      <c r="S127" s="33"/>
      <c r="T127" s="33"/>
      <c r="U127" s="33"/>
      <c r="V127" s="33"/>
      <c r="W127" s="33"/>
      <c r="X127" s="33"/>
      <c r="Y127" s="33"/>
      <c r="Z127" s="33"/>
      <c r="AA127" s="33"/>
      <c r="AB127" s="33"/>
      <c r="AC127" s="33"/>
      <c r="AD127" s="33"/>
      <c r="AE127" s="33"/>
    </row>
  </sheetData>
  <autoFilter ref="C121:K126" xr:uid="{00000000-0009-0000-0000-000003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00 - Vedlejší a ostatní n...</vt:lpstr>
      <vt:lpstr>01 - Náhrada stávající st...</vt:lpstr>
      <vt:lpstr>00 - Vedlejší a ostatní n..._01</vt:lpstr>
      <vt:lpstr>'00 - Vedlejší a ostatní n...'!Názvy_tisku</vt:lpstr>
      <vt:lpstr>'00 - Vedlejší a ostatní n..._01'!Názvy_tisku</vt:lpstr>
      <vt:lpstr>'01 - Náhrada stávající st...'!Názvy_tisku</vt:lpstr>
      <vt:lpstr>'Rekapitulace stavby'!Názvy_tisku</vt:lpstr>
      <vt:lpstr>'00 - Vedlejší a ostatní n...'!Oblast_tisku</vt:lpstr>
      <vt:lpstr>'00 - Vedlejší a ostatní n..._01'!Oblast_tisku</vt:lpstr>
      <vt:lpstr>'01 - Náhrada stávající st...'!Oblast_tisku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Vojtěch</dc:creator>
  <cp:lastModifiedBy>Pavel Caha</cp:lastModifiedBy>
  <dcterms:created xsi:type="dcterms:W3CDTF">2020-01-21T11:34:05Z</dcterms:created>
  <dcterms:modified xsi:type="dcterms:W3CDTF">2020-02-07T09:19:43Z</dcterms:modified>
</cp:coreProperties>
</file>